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640" windowHeight="11760" activeTab="1"/>
  </bookViews>
  <sheets>
    <sheet name="եկ.2023 1-ին եռ " sheetId="11" r:id="rId1"/>
    <sheet name="ծախս 2023 1-ին եռ" sheetId="12" r:id="rId2"/>
  </sheets>
  <calcPr calcId="181029"/>
</workbook>
</file>

<file path=xl/calcChain.xml><?xml version="1.0" encoding="utf-8"?>
<calcChain xmlns="http://schemas.openxmlformats.org/spreadsheetml/2006/main">
  <c r="F28" i="12"/>
  <c r="F14"/>
  <c r="E30"/>
  <c r="G30" s="1"/>
  <c r="E29"/>
  <c r="G29" s="1"/>
  <c r="E27"/>
  <c r="G27" s="1"/>
  <c r="E26"/>
  <c r="G26" s="1"/>
  <c r="E25"/>
  <c r="E23"/>
  <c r="G23" s="1"/>
  <c r="E21"/>
  <c r="G21" s="1"/>
  <c r="E20"/>
  <c r="G20" s="1"/>
  <c r="G17"/>
  <c r="E16"/>
  <c r="E15"/>
  <c r="E13"/>
  <c r="G13" s="1"/>
  <c r="E10"/>
  <c r="G10" s="1"/>
  <c r="E9"/>
  <c r="E7"/>
  <c r="G7" s="1"/>
  <c r="D14"/>
  <c r="E14" s="1"/>
  <c r="D6"/>
  <c r="D8" s="1"/>
  <c r="C14"/>
  <c r="C6"/>
  <c r="C8" s="1"/>
  <c r="E20" i="11"/>
  <c r="G20" s="1"/>
  <c r="E19"/>
  <c r="G19" s="1"/>
  <c r="E17"/>
  <c r="G17" s="1"/>
  <c r="E16"/>
  <c r="E7"/>
  <c r="G7" s="1"/>
  <c r="E8"/>
  <c r="G8" s="1"/>
  <c r="E9"/>
  <c r="G9" s="1"/>
  <c r="E10"/>
  <c r="G10" s="1"/>
  <c r="E11"/>
  <c r="G11" s="1"/>
  <c r="E12"/>
  <c r="E13"/>
  <c r="E6"/>
  <c r="D28" i="12"/>
  <c r="C28"/>
  <c r="F24"/>
  <c r="D24"/>
  <c r="C24"/>
  <c r="F19"/>
  <c r="D19"/>
  <c r="C19"/>
  <c r="G15"/>
  <c r="F8"/>
  <c r="G30" i="11"/>
  <c r="F30"/>
  <c r="E30"/>
  <c r="D30"/>
  <c r="C30"/>
  <c r="F26"/>
  <c r="E26"/>
  <c r="D26"/>
  <c r="C26"/>
  <c r="G25"/>
  <c r="D25"/>
  <c r="F22"/>
  <c r="D22"/>
  <c r="C22"/>
  <c r="G21"/>
  <c r="G16"/>
  <c r="F14"/>
  <c r="D14"/>
  <c r="C14"/>
  <c r="G13"/>
  <c r="G12"/>
  <c r="E6" i="12" l="1"/>
  <c r="E28"/>
  <c r="E24"/>
  <c r="E19"/>
  <c r="G16"/>
  <c r="G14"/>
  <c r="E8"/>
  <c r="G6"/>
  <c r="G8"/>
  <c r="E22" i="11"/>
  <c r="G22" s="1"/>
  <c r="C27"/>
  <c r="E14"/>
  <c r="G14" s="1"/>
  <c r="G6"/>
  <c r="D32" i="12"/>
  <c r="F27" i="11"/>
  <c r="D27"/>
  <c r="F32" i="12"/>
  <c r="E32" l="1"/>
  <c r="G32" s="1"/>
  <c r="E27" i="11"/>
  <c r="G27" s="1"/>
  <c r="C32" i="12" l="1"/>
</calcChain>
</file>

<file path=xl/sharedStrings.xml><?xml version="1.0" encoding="utf-8"?>
<sst xmlns="http://schemas.openxmlformats.org/spreadsheetml/2006/main" count="81" uniqueCount="74">
  <si>
    <t>Հ/հ</t>
  </si>
  <si>
    <t>º Î ²  Ø î ² î º ê ² Î Ü º ð À</t>
  </si>
  <si>
    <t>î³ñ»Ï³Ý åÉ³Ý                /Ñ³½.¹ñ³Ù/</t>
  </si>
  <si>
    <t>Ճշտված պլան</t>
  </si>
  <si>
    <t xml:space="preserve"> ՍԵՓԱԿԱՆ ԵԿԱՄՈՒՏՆԵՐ</t>
  </si>
  <si>
    <t>հազ.դրամ</t>
  </si>
  <si>
    <t xml:space="preserve">äÉ³Ý </t>
  </si>
  <si>
    <t>ö³ëï³óÇ</t>
  </si>
  <si>
    <t>Î³ï.%</t>
  </si>
  <si>
    <t xml:space="preserve"> ԱՆՇԱՐԺ ԳՈՒՔԻ ՀԱՐԿ /այդ թվում հողի հարկ իրավաբան.ֆիզիկական գույքահարկ իրավաբանական</t>
  </si>
  <si>
    <t xml:space="preserve">äºî²Î²Ü  îàôðø     </t>
  </si>
  <si>
    <t>îºÔ²Î²Ü  îàôðø</t>
  </si>
  <si>
    <t>ՀՈՂԻ ԳՈՒՅՔԻ ՎԱՐՁԱԿԱԼՎՃ</t>
  </si>
  <si>
    <t xml:space="preserve">îºÔ²Î²Ü   ìÖ²ð </t>
  </si>
  <si>
    <t>ՄՈՒՏՔԵՐ ՏՈՒՅԺ.ՏՈՒԳԱՆՔ.</t>
  </si>
  <si>
    <t xml:space="preserve">ä²îìÆð²Îì²Ì  ÈÆ²¼àðàôÂÚ.   </t>
  </si>
  <si>
    <t>ԱՅԼ ԵԿԱՄՈՒՏ</t>
  </si>
  <si>
    <t xml:space="preserve">ԸՆԴԱՄԵՆԸ </t>
  </si>
  <si>
    <t xml:space="preserve"> ä²ÞîàÜ²Î²Ü  ¸ð²Ø²ÞÜàðÐÜºð</t>
  </si>
  <si>
    <t xml:space="preserve"> </t>
  </si>
  <si>
    <t xml:space="preserve">¸àî²òÆ²                                           </t>
  </si>
  <si>
    <t>եկամուտների կորուստ./այլ դոտ/</t>
  </si>
  <si>
    <t>Այլ դոտացիա</t>
  </si>
  <si>
    <t>ՊԵՏ ԲՅՈՒՋԵԻՑ ՆՊԱՏԱԿԱՅԻՆ ՀԱՏԿԱՑ.ՍՈՒԲՎԵՆՑԻԱ</t>
  </si>
  <si>
    <t>կապիտալ  ëáõµí»ÝóÇ³</t>
  </si>
  <si>
    <t>ԸՆԴԱՄԵՆԸ</t>
  </si>
  <si>
    <t>նվիրատվություն/վարչ/</t>
  </si>
  <si>
    <t xml:space="preserve">ԸՆԴԱՄԵՆԸ  </t>
  </si>
  <si>
    <t xml:space="preserve">ԸՆԴԱՄԵՆԸ ԵԿԱՄՈՒՏՆԵՐ </t>
  </si>
  <si>
    <t xml:space="preserve"> î²ðºêÎ¼´ÆÜ  ²¼²î  ØÜ²òàð¸</t>
  </si>
  <si>
    <t xml:space="preserve"> ì²ðâ²Î²Ü  ´Úàôæº  </t>
  </si>
  <si>
    <t xml:space="preserve"> üàÜ¸²ÚÆÜ ´Úàôæº</t>
  </si>
  <si>
    <t>Ա Մ Բ Ո Ղ Ջ Ը</t>
  </si>
  <si>
    <t xml:space="preserve">Բերդ հ³Ù³ÛÝùÇ 2021Ã. տեղական բյուջեի Í³Ëë»ñÝ  ըստ բյուջետային ծախսերի գործառնական դասակարգման                                                                                           </t>
  </si>
  <si>
    <t>ԾԱԽՍԵՐԻ ԴԱՍԱԿԱՐԳՈՒՄԸ</t>
  </si>
  <si>
    <t xml:space="preserve">î³ñ»Ï³Ý Ü³Ë³ï»ëí³Í Í³Ëë             /Ñ³½.¹ñ³Ù/                    </t>
  </si>
  <si>
    <t>տարեկան ճշտված պլ. հազ.դրամ</t>
  </si>
  <si>
    <t xml:space="preserve">äÉան </t>
  </si>
  <si>
    <t>Ընդհանուր բնույթի հանրային ծառայություններ /01.06.01.51/</t>
  </si>
  <si>
    <t>Քաղաքացիական պաշտպանություն /02.02.01.51/</t>
  </si>
  <si>
    <t>Գյուղատնտեսություն /04.02.01.51/</t>
  </si>
  <si>
    <t>ճանապարհային տրանսպորտ /04.05.01.51/</t>
  </si>
  <si>
    <t>Բարեկարգում և կոմունալ ծառայություն /05.01.01.51</t>
  </si>
  <si>
    <t>Բնակարանային շինարարության /06.06.01.51/</t>
  </si>
  <si>
    <t>Գրադարան</t>
  </si>
  <si>
    <t>մշակույթի տուն</t>
  </si>
  <si>
    <t>Այլ մշակութային կազմ</t>
  </si>
  <si>
    <t>Արտադպրոցական դաստիարակություն/09.05.01.51/ երաժշտ+մարզադպ/</t>
  </si>
  <si>
    <t>Սոց ծախսեր /10.07.01.51/</t>
  </si>
  <si>
    <t>Պահուստային ֆոնդ</t>
  </si>
  <si>
    <t>ԳՈՒՅԻ ՀՈՂԻ ՕՏԱՐՈՒՄ</t>
  </si>
  <si>
    <t>¶àôÚø²Ð²ðÎ փոխադրամիջոց.</t>
  </si>
  <si>
    <t>նվիրատվություն/ֆոնդ/</t>
  </si>
  <si>
    <t xml:space="preserve">       ՀԱՄԱÚՆՔԻ ՂԵԿԱՎԱՐ`                               Ա.ՀԱԿՈԲՅԱՆ                      </t>
  </si>
  <si>
    <t>Օրենսդիր և գործադիր մարմիններ,պետական կառավարում /01.01.01.51 01.03.01.51ՔԿԱԳ/</t>
  </si>
  <si>
    <t>Ջրամատակարարում/06.03.01.51/ընթացիկ և ջրագծի կառուցում /սուբվենցիա համայնք+կառ.</t>
  </si>
  <si>
    <t>Փողոցների լուսավորում/06.04.01.51/ ընթացիկ և լուս.ցանցի կառուց.և վերանորոգ.համայնք+կառ</t>
  </si>
  <si>
    <t>ԸՆԴԱՄԵՆԸ 01.00.</t>
  </si>
  <si>
    <t>ԸՆԴԱՄԵՆԸ 04.00</t>
  </si>
  <si>
    <t>ԸՆԴԱՄԵՆԸ 06.00</t>
  </si>
  <si>
    <t>ՄՇԱԿՈՒՅԹԱՅԻՆ ԾԱՌ 08.00</t>
  </si>
  <si>
    <t>Նախադպրոցական կրթություն 09.01.01.51</t>
  </si>
  <si>
    <t>ԸՆԴԱՄԵՆԸ 09.00</t>
  </si>
  <si>
    <t>նավթամթերք, բնական գազ/04.03.01/</t>
  </si>
  <si>
    <t>զբոսայգիներ հիմնանորոգ./08.01/</t>
  </si>
  <si>
    <t xml:space="preserve"> ԲԵՐԴ Ð³Ù³ÛÝùÇ 2022Ãí³Ï³ÝÇ տարեկան »Ï³ÙáõïÝ»ñÇ Ï³ï³ñÙ³Ý Ù³ëÇÝ     </t>
  </si>
  <si>
    <t>Նախադպրոցական կրթություն հիմնական խմբ.չդասվող./09.02.01+09.06.01/</t>
  </si>
  <si>
    <t xml:space="preserve">       ՀԱՄԱÚՆՔԻ ՂԵԿԱՎԱՐ`                                     Ա.ՀԱԿՈԲՅԱՆ                     </t>
  </si>
  <si>
    <t>31.03.2023</t>
  </si>
  <si>
    <t>31.03.23</t>
  </si>
  <si>
    <t>4.09.0.51.</t>
  </si>
  <si>
    <t>Հավելված 3</t>
  </si>
  <si>
    <t>Հավելված 4</t>
  </si>
  <si>
    <t xml:space="preserve">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</si>
</sst>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0"/>
      <name val="Arial"/>
      <family val="2"/>
    </font>
    <font>
      <b/>
      <i/>
      <sz val="12"/>
      <name val="Arial Armenian"/>
      <family val="2"/>
    </font>
    <font>
      <i/>
      <sz val="10"/>
      <name val="Arial Armenian"/>
      <family val="2"/>
    </font>
    <font>
      <b/>
      <i/>
      <sz val="10"/>
      <name val="Arial Armenian"/>
      <family val="2"/>
    </font>
    <font>
      <i/>
      <sz val="12"/>
      <name val="Arial Armenian"/>
      <family val="2"/>
    </font>
    <font>
      <sz val="10"/>
      <name val="Arial LatArm"/>
      <family val="2"/>
    </font>
    <font>
      <sz val="11"/>
      <name val="Arial LatArm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8" applyNumberFormat="0" applyFill="0" applyProtection="0">
      <alignment horizontal="left" vertical="center" wrapText="1"/>
    </xf>
  </cellStyleXfs>
  <cellXfs count="98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164" fontId="4" fillId="0" borderId="0" xfId="0" applyNumberFormat="1" applyFont="1"/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0" xfId="0" applyNumberFormat="1" applyFont="1"/>
    <xf numFmtId="0" fontId="3" fillId="3" borderId="1" xfId="0" applyFont="1" applyFill="1" applyBorder="1" applyAlignment="1">
      <alignment horizontal="left"/>
    </xf>
    <xf numFmtId="0" fontId="2" fillId="2" borderId="4" xfId="0" applyFont="1" applyFill="1" applyBorder="1"/>
    <xf numFmtId="0" fontId="2" fillId="4" borderId="4" xfId="0" applyFont="1" applyFill="1" applyBorder="1"/>
    <xf numFmtId="0" fontId="4" fillId="0" borderId="0" xfId="0" applyFont="1"/>
    <xf numFmtId="2" fontId="4" fillId="0" borderId="1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164" fontId="1" fillId="0" borderId="1" xfId="0" applyNumberFormat="1" applyFont="1" applyBorder="1"/>
    <xf numFmtId="0" fontId="1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4" fillId="0" borderId="1" xfId="0" applyFont="1" applyBorder="1"/>
    <xf numFmtId="0" fontId="6" fillId="0" borderId="8" xfId="1" applyFont="1" applyFill="1">
      <alignment horizontal="left" vertical="center" wrapText="1"/>
    </xf>
    <xf numFmtId="164" fontId="4" fillId="0" borderId="1" xfId="0" applyNumberFormat="1" applyFont="1" applyBorder="1"/>
    <xf numFmtId="0" fontId="4" fillId="2" borderId="1" xfId="0" applyFont="1" applyFill="1" applyBorder="1"/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/>
    </xf>
    <xf numFmtId="164" fontId="4" fillId="2" borderId="1" xfId="0" applyNumberFormat="1" applyFont="1" applyFill="1" applyBorder="1"/>
    <xf numFmtId="0" fontId="5" fillId="0" borderId="0" xfId="1" applyFill="1" applyBorder="1">
      <alignment horizontal="left" vertical="center" wrapText="1"/>
    </xf>
    <xf numFmtId="0" fontId="4" fillId="0" borderId="4" xfId="0" applyFont="1" applyBorder="1"/>
    <xf numFmtId="164" fontId="4" fillId="0" borderId="4" xfId="0" applyNumberFormat="1" applyFont="1" applyBorder="1"/>
    <xf numFmtId="0" fontId="1" fillId="0" borderId="0" xfId="0" applyFont="1" applyAlignment="1">
      <alignment horizontal="left"/>
    </xf>
    <xf numFmtId="0" fontId="6" fillId="6" borderId="8" xfId="1" applyFont="1" applyFill="1">
      <alignment horizontal="left" vertical="center" wrapText="1"/>
    </xf>
    <xf numFmtId="164" fontId="4" fillId="6" borderId="1" xfId="0" applyNumberFormat="1" applyFont="1" applyFill="1" applyBorder="1"/>
    <xf numFmtId="0" fontId="4" fillId="6" borderId="1" xfId="0" applyFont="1" applyFill="1" applyBorder="1"/>
    <xf numFmtId="0" fontId="6" fillId="5" borderId="8" xfId="1" applyFont="1" applyFill="1">
      <alignment horizontal="left" vertical="center" wrapText="1"/>
    </xf>
    <xf numFmtId="164" fontId="4" fillId="5" borderId="1" xfId="0" applyNumberFormat="1" applyFont="1" applyFill="1" applyBorder="1"/>
    <xf numFmtId="0" fontId="4" fillId="5" borderId="1" xfId="0" applyFont="1" applyFill="1" applyBorder="1"/>
    <xf numFmtId="0" fontId="4" fillId="0" borderId="2" xfId="0" applyFont="1" applyBorder="1"/>
    <xf numFmtId="0" fontId="6" fillId="5" borderId="0" xfId="1" applyFont="1" applyFill="1" applyBorder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164" fontId="3" fillId="0" borderId="4" xfId="0" applyNumberFormat="1" applyFont="1" applyBorder="1" applyAlignment="1">
      <alignment horizontal="center"/>
    </xf>
    <xf numFmtId="0" fontId="5" fillId="0" borderId="8" xfId="1" applyFill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2" xfId="0" applyFont="1" applyBorder="1"/>
    <xf numFmtId="0" fontId="1" fillId="0" borderId="7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2" fillId="0" borderId="7" xfId="0" applyNumberFormat="1" applyFont="1" applyBorder="1"/>
    <xf numFmtId="165" fontId="2" fillId="0" borderId="0" xfId="0" applyNumberFormat="1" applyFont="1"/>
    <xf numFmtId="164" fontId="2" fillId="2" borderId="7" xfId="0" applyNumberFormat="1" applyFont="1" applyFill="1" applyBorder="1"/>
    <xf numFmtId="164" fontId="3" fillId="3" borderId="1" xfId="0" applyNumberFormat="1" applyFont="1" applyFill="1" applyBorder="1"/>
    <xf numFmtId="0" fontId="3" fillId="0" borderId="5" xfId="0" applyFont="1" applyBorder="1" applyAlignment="1">
      <alignment horizontal="center"/>
    </xf>
    <xf numFmtId="164" fontId="2" fillId="0" borderId="1" xfId="0" applyNumberFormat="1" applyFont="1" applyBorder="1"/>
    <xf numFmtId="164" fontId="3" fillId="3" borderId="7" xfId="0" applyNumberFormat="1" applyFont="1" applyFill="1" applyBorder="1"/>
    <xf numFmtId="164" fontId="2" fillId="3" borderId="7" xfId="0" applyNumberFormat="1" applyFont="1" applyFill="1" applyBorder="1"/>
    <xf numFmtId="0" fontId="3" fillId="3" borderId="6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164" fontId="3" fillId="4" borderId="7" xfId="0" applyNumberFormat="1" applyFont="1" applyFill="1" applyBorder="1"/>
    <xf numFmtId="164" fontId="2" fillId="4" borderId="7" xfId="0" applyNumberFormat="1" applyFont="1" applyFill="1" applyBorder="1"/>
    <xf numFmtId="2" fontId="2" fillId="0" borderId="1" xfId="0" applyNumberFormat="1" applyFont="1" applyBorder="1"/>
    <xf numFmtId="164" fontId="2" fillId="0" borderId="4" xfId="0" applyNumberFormat="1" applyFont="1" applyBorder="1"/>
    <xf numFmtId="164" fontId="3" fillId="0" borderId="1" xfId="0" applyNumberFormat="1" applyFont="1" applyBorder="1"/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164" fontId="3" fillId="5" borderId="1" xfId="0" applyNumberFormat="1" applyFont="1" applyFill="1" applyBorder="1"/>
    <xf numFmtId="2" fontId="3" fillId="5" borderId="1" xfId="0" applyNumberFormat="1" applyFont="1" applyFill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vertical="center" wrapText="1"/>
    </xf>
  </cellXfs>
  <cellStyles count="2">
    <cellStyle name="left_arm10_BordWW_900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M37"/>
  <sheetViews>
    <sheetView zoomScaleNormal="100" workbookViewId="0">
      <selection activeCell="B4" sqref="B4"/>
    </sheetView>
  </sheetViews>
  <sheetFormatPr defaultRowHeight="12.75"/>
  <cols>
    <col min="1" max="1" width="3" style="1" customWidth="1"/>
    <col min="2" max="2" width="29.42578125" style="1" customWidth="1"/>
    <col min="3" max="3" width="14.42578125" style="1" customWidth="1"/>
    <col min="4" max="4" width="14.7109375" style="1" customWidth="1"/>
    <col min="5" max="5" width="12.42578125" style="1" customWidth="1"/>
    <col min="6" max="6" width="12.28515625" style="12" customWidth="1"/>
    <col min="7" max="7" width="12.28515625" style="1" customWidth="1"/>
    <col min="8" max="8" width="9.140625" style="1"/>
    <col min="9" max="9" width="10.140625" style="1" bestFit="1" customWidth="1"/>
    <col min="10" max="10" width="10.85546875" style="1" bestFit="1" customWidth="1"/>
    <col min="11" max="11" width="17.7109375" style="1" customWidth="1"/>
    <col min="12" max="12" width="9.140625" style="1"/>
    <col min="13" max="13" width="14.28515625" style="1" customWidth="1"/>
    <col min="14" max="16384" width="9.140625" style="1"/>
  </cols>
  <sheetData>
    <row r="1" spans="1:13" ht="22.5" customHeight="1">
      <c r="A1" s="71" t="s">
        <v>72</v>
      </c>
      <c r="B1" s="71"/>
      <c r="C1" s="71"/>
      <c r="D1" s="71"/>
      <c r="E1" s="71"/>
      <c r="F1" s="71"/>
      <c r="G1" s="71"/>
    </row>
    <row r="2" spans="1:13" ht="27" customHeight="1">
      <c r="A2" s="72" t="s">
        <v>65</v>
      </c>
      <c r="B2" s="72"/>
      <c r="C2" s="72"/>
      <c r="D2" s="72"/>
      <c r="E2" s="72"/>
      <c r="F2" s="72"/>
      <c r="G2" s="72"/>
    </row>
    <row r="3" spans="1:13" ht="13.5" customHeight="1">
      <c r="C3" s="73" t="s">
        <v>68</v>
      </c>
    </row>
    <row r="4" spans="1:13" ht="29.25" customHeight="1">
      <c r="A4" s="2" t="s">
        <v>0</v>
      </c>
      <c r="B4" s="74" t="s">
        <v>1</v>
      </c>
      <c r="C4" s="54" t="s">
        <v>2</v>
      </c>
      <c r="D4" s="4" t="s">
        <v>3</v>
      </c>
      <c r="E4" s="56" t="s">
        <v>69</v>
      </c>
      <c r="F4" s="57"/>
      <c r="G4" s="58"/>
    </row>
    <row r="5" spans="1:13" ht="36" customHeight="1">
      <c r="A5" s="75" t="s">
        <v>4</v>
      </c>
      <c r="B5" s="76"/>
      <c r="C5" s="55"/>
      <c r="D5" s="48" t="s">
        <v>5</v>
      </c>
      <c r="E5" s="5" t="s">
        <v>6</v>
      </c>
      <c r="F5" s="46" t="s">
        <v>7</v>
      </c>
      <c r="G5" s="6" t="s">
        <v>8</v>
      </c>
    </row>
    <row r="6" spans="1:13" ht="51.75" customHeight="1">
      <c r="A6" s="2">
        <v>1</v>
      </c>
      <c r="B6" s="7" t="s">
        <v>9</v>
      </c>
      <c r="C6" s="77">
        <v>61000</v>
      </c>
      <c r="D6" s="77">
        <v>61000</v>
      </c>
      <c r="E6" s="77">
        <f>D6/12*3</f>
        <v>15250</v>
      </c>
      <c r="F6" s="77">
        <v>4875.7</v>
      </c>
      <c r="G6" s="77">
        <f t="shared" ref="G6:G13" si="0">F6/E6*100</f>
        <v>31.971803278688522</v>
      </c>
      <c r="K6" s="78"/>
      <c r="M6" s="12"/>
    </row>
    <row r="7" spans="1:13" ht="22.5" customHeight="1">
      <c r="A7" s="2">
        <v>2</v>
      </c>
      <c r="B7" s="9" t="s">
        <v>51</v>
      </c>
      <c r="C7" s="77">
        <v>120000</v>
      </c>
      <c r="D7" s="77">
        <v>120000</v>
      </c>
      <c r="E7" s="77">
        <f t="shared" ref="E7:E13" si="1">D7/12*3</f>
        <v>30000</v>
      </c>
      <c r="F7" s="77">
        <v>44110.2</v>
      </c>
      <c r="G7" s="77">
        <f t="shared" si="0"/>
        <v>147.03399999999999</v>
      </c>
      <c r="K7" s="78"/>
      <c r="M7" s="12"/>
    </row>
    <row r="8" spans="1:13" ht="22.5" customHeight="1">
      <c r="A8" s="2">
        <v>3</v>
      </c>
      <c r="B8" s="9" t="s">
        <v>10</v>
      </c>
      <c r="C8" s="77">
        <v>5000</v>
      </c>
      <c r="D8" s="77">
        <v>5000</v>
      </c>
      <c r="E8" s="77">
        <f t="shared" si="1"/>
        <v>1250</v>
      </c>
      <c r="F8" s="77">
        <v>1391.3</v>
      </c>
      <c r="G8" s="77">
        <f t="shared" si="0"/>
        <v>111.304</v>
      </c>
      <c r="K8" s="78"/>
      <c r="M8" s="12"/>
    </row>
    <row r="9" spans="1:13" ht="22.5" customHeight="1">
      <c r="A9" s="2">
        <v>4</v>
      </c>
      <c r="B9" s="9" t="s">
        <v>11</v>
      </c>
      <c r="C9" s="77">
        <v>6200</v>
      </c>
      <c r="D9" s="77">
        <v>6200</v>
      </c>
      <c r="E9" s="77">
        <f t="shared" si="1"/>
        <v>1550</v>
      </c>
      <c r="F9" s="77">
        <v>3454.2</v>
      </c>
      <c r="G9" s="77">
        <f t="shared" si="0"/>
        <v>222.85161290322583</v>
      </c>
      <c r="K9" s="78"/>
      <c r="M9" s="12"/>
    </row>
    <row r="10" spans="1:13" ht="22.5" customHeight="1">
      <c r="A10" s="2">
        <v>6</v>
      </c>
      <c r="B10" s="9" t="s">
        <v>12</v>
      </c>
      <c r="C10" s="77">
        <v>16502.8</v>
      </c>
      <c r="D10" s="77">
        <v>16502.8</v>
      </c>
      <c r="E10" s="77">
        <f t="shared" si="1"/>
        <v>4125.7</v>
      </c>
      <c r="F10" s="77">
        <v>2697.1</v>
      </c>
      <c r="G10" s="77">
        <f t="shared" si="0"/>
        <v>65.373148798991693</v>
      </c>
      <c r="K10" s="78"/>
      <c r="M10" s="12"/>
    </row>
    <row r="11" spans="1:13" ht="22.5" customHeight="1">
      <c r="A11" s="2">
        <v>7</v>
      </c>
      <c r="B11" s="9" t="s">
        <v>13</v>
      </c>
      <c r="C11" s="77">
        <v>71900</v>
      </c>
      <c r="D11" s="77">
        <v>71900</v>
      </c>
      <c r="E11" s="77">
        <f t="shared" si="1"/>
        <v>17975</v>
      </c>
      <c r="F11" s="77">
        <v>15174.8</v>
      </c>
      <c r="G11" s="77">
        <f t="shared" si="0"/>
        <v>84.42169680111266</v>
      </c>
      <c r="K11" s="78"/>
      <c r="M11" s="12"/>
    </row>
    <row r="12" spans="1:13" ht="22.5" customHeight="1">
      <c r="A12" s="2">
        <v>8</v>
      </c>
      <c r="B12" s="10" t="s">
        <v>14</v>
      </c>
      <c r="C12" s="79">
        <v>2000</v>
      </c>
      <c r="D12" s="79">
        <v>2000</v>
      </c>
      <c r="E12" s="77">
        <f t="shared" si="1"/>
        <v>500</v>
      </c>
      <c r="F12" s="79">
        <v>450</v>
      </c>
      <c r="G12" s="77">
        <f t="shared" si="0"/>
        <v>90</v>
      </c>
      <c r="K12" s="78"/>
      <c r="M12" s="12"/>
    </row>
    <row r="13" spans="1:13" ht="22.5" customHeight="1">
      <c r="A13" s="2">
        <v>10</v>
      </c>
      <c r="B13" s="9" t="s">
        <v>16</v>
      </c>
      <c r="C13" s="77">
        <v>19000</v>
      </c>
      <c r="D13" s="77">
        <v>19000</v>
      </c>
      <c r="E13" s="77">
        <f t="shared" si="1"/>
        <v>4750</v>
      </c>
      <c r="F13" s="77">
        <v>12470.5</v>
      </c>
      <c r="G13" s="77">
        <f t="shared" si="0"/>
        <v>262.53684210526319</v>
      </c>
      <c r="K13" s="78"/>
      <c r="M13" s="12"/>
    </row>
    <row r="14" spans="1:13" ht="20.25" customHeight="1">
      <c r="A14" s="59" t="s">
        <v>17</v>
      </c>
      <c r="B14" s="60"/>
      <c r="C14" s="80">
        <f>SUM(C6:C13)</f>
        <v>301602.8</v>
      </c>
      <c r="D14" s="80">
        <f>SUM(D6:D13)</f>
        <v>301602.8</v>
      </c>
      <c r="E14" s="80">
        <f>SUM(E6:E13)</f>
        <v>75400.7</v>
      </c>
      <c r="F14" s="80">
        <f>SUM(F6:F13)</f>
        <v>84623.799999999988</v>
      </c>
      <c r="G14" s="80">
        <f>F14/E14*100</f>
        <v>112.23211455596565</v>
      </c>
      <c r="K14" s="78"/>
      <c r="M14" s="12"/>
    </row>
    <row r="15" spans="1:13" ht="15" customHeight="1">
      <c r="A15" s="75" t="s">
        <v>18</v>
      </c>
      <c r="B15" s="81"/>
      <c r="C15" s="81"/>
      <c r="D15" s="81"/>
      <c r="E15" s="81"/>
      <c r="F15" s="81"/>
      <c r="G15" s="76"/>
      <c r="J15" s="1" t="s">
        <v>19</v>
      </c>
    </row>
    <row r="16" spans="1:13" ht="18" customHeight="1">
      <c r="A16" s="2"/>
      <c r="B16" s="9" t="s">
        <v>20</v>
      </c>
      <c r="C16" s="82">
        <v>916025</v>
      </c>
      <c r="D16" s="82">
        <v>916025</v>
      </c>
      <c r="E16" s="82">
        <f>D16/12*3</f>
        <v>229006.25</v>
      </c>
      <c r="F16" s="82">
        <v>229006.3</v>
      </c>
      <c r="G16" s="77">
        <f t="shared" ref="G16:G25" si="2">F16/E16*100</f>
        <v>100.00002183346524</v>
      </c>
    </row>
    <row r="17" spans="1:9" ht="16.5" customHeight="1">
      <c r="A17" s="2"/>
      <c r="B17" s="11" t="s">
        <v>21</v>
      </c>
      <c r="C17" s="77">
        <v>15231.9</v>
      </c>
      <c r="D17" s="77">
        <v>15231.9</v>
      </c>
      <c r="E17" s="82">
        <f>D17/12*3</f>
        <v>3807.9750000000004</v>
      </c>
      <c r="F17" s="77"/>
      <c r="G17" s="77">
        <f t="shared" si="2"/>
        <v>0</v>
      </c>
      <c r="I17" s="12"/>
    </row>
    <row r="18" spans="1:9" ht="16.5" customHeight="1">
      <c r="A18" s="2"/>
      <c r="B18" s="11" t="s">
        <v>22</v>
      </c>
      <c r="C18" s="77"/>
      <c r="D18" s="77"/>
      <c r="E18" s="77"/>
      <c r="F18" s="77"/>
      <c r="G18" s="77"/>
      <c r="I18" s="12"/>
    </row>
    <row r="19" spans="1:9" ht="30.75" customHeight="1">
      <c r="A19" s="2"/>
      <c r="B19" s="11" t="s">
        <v>23</v>
      </c>
      <c r="C19" s="77">
        <v>3268.3</v>
      </c>
      <c r="D19" s="77">
        <v>3268.3</v>
      </c>
      <c r="E19" s="77">
        <f>D19/12*3</f>
        <v>817.07500000000005</v>
      </c>
      <c r="F19" s="77">
        <v>673.3</v>
      </c>
      <c r="G19" s="77">
        <f t="shared" si="2"/>
        <v>82.403696111128099</v>
      </c>
      <c r="I19" s="12"/>
    </row>
    <row r="20" spans="1:9" ht="18" customHeight="1">
      <c r="A20" s="2"/>
      <c r="B20" s="9" t="s">
        <v>15</v>
      </c>
      <c r="C20" s="77">
        <v>1999</v>
      </c>
      <c r="D20" s="77">
        <v>1999</v>
      </c>
      <c r="E20" s="77">
        <f>D20/12*3</f>
        <v>499.75</v>
      </c>
      <c r="F20" s="77">
        <v>399.8</v>
      </c>
      <c r="G20" s="77">
        <f t="shared" si="2"/>
        <v>80</v>
      </c>
      <c r="I20" s="12"/>
    </row>
    <row r="21" spans="1:9" ht="18" customHeight="1">
      <c r="A21" s="2"/>
      <c r="B21" s="9" t="s">
        <v>24</v>
      </c>
      <c r="C21" s="77"/>
      <c r="D21" s="77"/>
      <c r="E21" s="77">
        <v>254604.7</v>
      </c>
      <c r="F21" s="77">
        <v>254604.7</v>
      </c>
      <c r="G21" s="77">
        <f t="shared" si="2"/>
        <v>100</v>
      </c>
    </row>
    <row r="22" spans="1:9" ht="18" customHeight="1">
      <c r="A22" s="2"/>
      <c r="B22" s="13" t="s">
        <v>25</v>
      </c>
      <c r="C22" s="83">
        <f>SUM(C16:C21)</f>
        <v>936524.20000000007</v>
      </c>
      <c r="D22" s="83">
        <f>SUM(D16:D21)</f>
        <v>936524.20000000007</v>
      </c>
      <c r="E22" s="83">
        <f>SUM(E16:E21)</f>
        <v>488735.75</v>
      </c>
      <c r="F22" s="83">
        <f>SUM(F16:F21)</f>
        <v>484684.1</v>
      </c>
      <c r="G22" s="84">
        <f t="shared" si="2"/>
        <v>99.170993732298072</v>
      </c>
    </row>
    <row r="23" spans="1:9" ht="18" customHeight="1">
      <c r="A23" s="2"/>
      <c r="B23" s="9" t="s">
        <v>52</v>
      </c>
      <c r="C23" s="77"/>
      <c r="D23" s="77"/>
      <c r="E23" s="77">
        <v>260</v>
      </c>
      <c r="F23" s="77">
        <v>260</v>
      </c>
      <c r="G23" s="84"/>
    </row>
    <row r="24" spans="1:9" ht="18" customHeight="1">
      <c r="A24" s="2"/>
      <c r="B24" s="9" t="s">
        <v>26</v>
      </c>
      <c r="C24" s="77"/>
      <c r="D24" s="77"/>
      <c r="E24" s="77"/>
      <c r="F24" s="77">
        <v>18.3</v>
      </c>
      <c r="G24" s="77"/>
    </row>
    <row r="25" spans="1:9" ht="18" hidden="1" customHeight="1">
      <c r="A25" s="2"/>
      <c r="B25" s="9" t="s">
        <v>26</v>
      </c>
      <c r="C25" s="77"/>
      <c r="D25" s="77">
        <f>SUM(D24)</f>
        <v>0</v>
      </c>
      <c r="E25" s="77"/>
      <c r="F25" s="77"/>
      <c r="G25" s="77" t="e">
        <f t="shared" si="2"/>
        <v>#DIV/0!</v>
      </c>
    </row>
    <row r="26" spans="1:9" ht="18" customHeight="1">
      <c r="A26" s="14"/>
      <c r="B26" s="85" t="s">
        <v>27</v>
      </c>
      <c r="C26" s="83">
        <f>SUM(C23:C25)</f>
        <v>0</v>
      </c>
      <c r="D26" s="83">
        <f>D23+D24</f>
        <v>0</v>
      </c>
      <c r="E26" s="83">
        <f>E23+E24</f>
        <v>260</v>
      </c>
      <c r="F26" s="83">
        <f>F23+F24</f>
        <v>278.3</v>
      </c>
      <c r="G26" s="84"/>
    </row>
    <row r="27" spans="1:9" ht="18" customHeight="1">
      <c r="A27" s="15"/>
      <c r="B27" s="86" t="s">
        <v>28</v>
      </c>
      <c r="C27" s="87">
        <f>C14+C22+C26</f>
        <v>1238127</v>
      </c>
      <c r="D27" s="87">
        <f>D14+D22+D26</f>
        <v>1238127</v>
      </c>
      <c r="E27" s="87">
        <f>E14+E22+E26</f>
        <v>564396.44999999995</v>
      </c>
      <c r="F27" s="87">
        <f>F14+F22+F26</f>
        <v>569586.19999999995</v>
      </c>
      <c r="G27" s="88">
        <f>F27/E27*100</f>
        <v>100.91952208416619</v>
      </c>
      <c r="I27" s="12"/>
    </row>
    <row r="28" spans="1:9" ht="0.75" hidden="1" customHeight="1">
      <c r="A28" s="2">
        <v>14</v>
      </c>
      <c r="B28" s="9"/>
      <c r="C28" s="89"/>
      <c r="D28" s="89"/>
      <c r="E28" s="89"/>
      <c r="F28" s="90"/>
      <c r="G28" s="89"/>
    </row>
    <row r="29" spans="1:9" ht="27" hidden="1" customHeight="1">
      <c r="A29" s="2">
        <v>15</v>
      </c>
      <c r="B29" s="18"/>
      <c r="C29" s="89"/>
      <c r="D29" s="89"/>
      <c r="E29" s="89"/>
      <c r="F29" s="90"/>
      <c r="G29" s="89"/>
    </row>
    <row r="30" spans="1:9" ht="21" customHeight="1">
      <c r="A30" s="2">
        <v>15</v>
      </c>
      <c r="B30" s="19" t="s">
        <v>29</v>
      </c>
      <c r="C30" s="91">
        <f>C31+C32</f>
        <v>130588.1</v>
      </c>
      <c r="D30" s="91">
        <f>D31+D32</f>
        <v>130588.1</v>
      </c>
      <c r="E30" s="91">
        <f>E31+E32</f>
        <v>130588.1</v>
      </c>
      <c r="F30" s="91">
        <f>F31+F32</f>
        <v>130588.1</v>
      </c>
      <c r="G30" s="91">
        <f>G31+G32</f>
        <v>130588.1</v>
      </c>
    </row>
    <row r="31" spans="1:9" ht="21" customHeight="1">
      <c r="A31" s="2">
        <v>16</v>
      </c>
      <c r="B31" s="2" t="s">
        <v>30</v>
      </c>
      <c r="C31" s="77">
        <v>79784</v>
      </c>
      <c r="D31" s="77">
        <v>79784</v>
      </c>
      <c r="E31" s="77">
        <v>79784</v>
      </c>
      <c r="F31" s="77">
        <v>79784</v>
      </c>
      <c r="G31" s="77">
        <v>79784</v>
      </c>
    </row>
    <row r="32" spans="1:9" ht="21" customHeight="1">
      <c r="A32" s="2">
        <v>17</v>
      </c>
      <c r="B32" s="2" t="s">
        <v>31</v>
      </c>
      <c r="C32" s="77">
        <v>50804.1</v>
      </c>
      <c r="D32" s="77">
        <v>50804.1</v>
      </c>
      <c r="E32" s="77">
        <v>50804.1</v>
      </c>
      <c r="F32" s="77">
        <v>50804.1</v>
      </c>
      <c r="G32" s="77">
        <v>50804.1</v>
      </c>
    </row>
    <row r="33" spans="1:7" ht="21" customHeight="1">
      <c r="A33" s="92" t="s">
        <v>32</v>
      </c>
      <c r="B33" s="93"/>
      <c r="C33" s="94"/>
      <c r="D33" s="94"/>
      <c r="E33" s="94"/>
      <c r="F33" s="94"/>
      <c r="G33" s="95"/>
    </row>
    <row r="34" spans="1:7" ht="13.5" customHeight="1">
      <c r="B34" s="96" t="s">
        <v>73</v>
      </c>
    </row>
    <row r="35" spans="1:7" ht="13.5" customHeight="1">
      <c r="B35" s="96"/>
    </row>
    <row r="36" spans="1:7" ht="13.5" customHeight="1">
      <c r="B36" s="96"/>
    </row>
    <row r="37" spans="1:7" ht="20.25" customHeight="1">
      <c r="A37" s="97" t="s">
        <v>53</v>
      </c>
      <c r="B37" s="97"/>
      <c r="C37" s="97"/>
      <c r="D37" s="97"/>
      <c r="E37" s="97"/>
      <c r="F37" s="97"/>
      <c r="G37" s="97"/>
    </row>
  </sheetData>
  <mergeCells count="9">
    <mergeCell ref="A15:G15"/>
    <mergeCell ref="A33:B33"/>
    <mergeCell ref="A37:G37"/>
    <mergeCell ref="A1:G1"/>
    <mergeCell ref="A2:G2"/>
    <mergeCell ref="C4:C5"/>
    <mergeCell ref="E4:G4"/>
    <mergeCell ref="A5:B5"/>
    <mergeCell ref="A14:B14"/>
  </mergeCells>
  <pageMargins left="0.2" right="0.2" top="0.22" bottom="0.38" header="0.17" footer="0.24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K37"/>
  <sheetViews>
    <sheetView tabSelected="1" zoomScaleNormal="100" workbookViewId="0">
      <selection activeCell="L11" sqref="L11"/>
    </sheetView>
  </sheetViews>
  <sheetFormatPr defaultRowHeight="15"/>
  <cols>
    <col min="1" max="1" width="4" style="16" customWidth="1"/>
    <col min="2" max="2" width="37.7109375" style="16" customWidth="1"/>
    <col min="3" max="3" width="11.42578125" style="16" customWidth="1"/>
    <col min="4" max="4" width="13.42578125" style="16" customWidth="1"/>
    <col min="5" max="5" width="13.5703125" style="16" customWidth="1"/>
    <col min="6" max="6" width="14.140625" style="16" customWidth="1"/>
    <col min="7" max="7" width="12.7109375" style="16" customWidth="1"/>
    <col min="8" max="9" width="9.140625" style="16"/>
    <col min="10" max="10" width="11.42578125" style="16" bestFit="1" customWidth="1"/>
    <col min="11" max="16384" width="9.140625" style="16"/>
  </cols>
  <sheetData>
    <row r="1" spans="1:7">
      <c r="A1" s="52" t="s">
        <v>71</v>
      </c>
      <c r="B1" s="52"/>
      <c r="C1" s="52"/>
      <c r="D1" s="52"/>
      <c r="E1" s="52"/>
      <c r="F1" s="52"/>
      <c r="G1" s="52"/>
    </row>
    <row r="2" spans="1:7" ht="46.5" customHeight="1">
      <c r="A2" s="53" t="s">
        <v>33</v>
      </c>
      <c r="B2" s="53"/>
      <c r="C2" s="53"/>
      <c r="D2" s="53"/>
      <c r="E2" s="53"/>
      <c r="F2" s="53"/>
      <c r="G2" s="53"/>
    </row>
    <row r="3" spans="1:7" ht="18" customHeight="1">
      <c r="C3" s="21" t="s">
        <v>69</v>
      </c>
      <c r="D3" s="22"/>
    </row>
    <row r="4" spans="1:7" ht="19.5" customHeight="1">
      <c r="A4" s="63" t="s">
        <v>0</v>
      </c>
      <c r="B4" s="65" t="s">
        <v>34</v>
      </c>
      <c r="C4" s="65" t="s">
        <v>35</v>
      </c>
      <c r="D4" s="65" t="s">
        <v>36</v>
      </c>
      <c r="E4" s="68" t="s">
        <v>68</v>
      </c>
      <c r="F4" s="69"/>
      <c r="G4" s="70"/>
    </row>
    <row r="5" spans="1:7" ht="41.25" customHeight="1">
      <c r="A5" s="64"/>
      <c r="B5" s="66"/>
      <c r="C5" s="66"/>
      <c r="D5" s="67"/>
      <c r="E5" s="23" t="s">
        <v>37</v>
      </c>
      <c r="F5" s="24" t="s">
        <v>7</v>
      </c>
      <c r="G5" s="3" t="s">
        <v>8</v>
      </c>
    </row>
    <row r="6" spans="1:7" ht="45" customHeight="1">
      <c r="A6" s="25">
        <v>1</v>
      </c>
      <c r="B6" s="26" t="s">
        <v>54</v>
      </c>
      <c r="C6" s="27">
        <f>337901.5+1999</f>
        <v>339900.5</v>
      </c>
      <c r="D6" s="27">
        <f>337901.5+1999</f>
        <v>339900.5</v>
      </c>
      <c r="E6" s="27">
        <f>D6/12*3</f>
        <v>84975.125</v>
      </c>
      <c r="F6" s="28">
        <v>77669.899999999994</v>
      </c>
      <c r="G6" s="27">
        <f>F6/E6*100</f>
        <v>91.403101790082673</v>
      </c>
    </row>
    <row r="7" spans="1:7" ht="31.5" customHeight="1">
      <c r="A7" s="25"/>
      <c r="B7" s="26" t="s">
        <v>38</v>
      </c>
      <c r="C7" s="27">
        <v>21214.400000000001</v>
      </c>
      <c r="D7" s="27">
        <v>21214.400000000001</v>
      </c>
      <c r="E7" s="27">
        <f>D7/12*3</f>
        <v>5303.6</v>
      </c>
      <c r="F7" s="28">
        <v>965.5</v>
      </c>
      <c r="G7" s="27">
        <f t="shared" ref="G7:G17" si="0">F7/E7*100</f>
        <v>18.204615732709854</v>
      </c>
    </row>
    <row r="8" spans="1:7" ht="31.5" customHeight="1">
      <c r="A8" s="25"/>
      <c r="B8" s="39" t="s">
        <v>57</v>
      </c>
      <c r="C8" s="40">
        <f>SUM(C6:C7)</f>
        <v>361114.9</v>
      </c>
      <c r="D8" s="40">
        <f>SUM(D6:D7)</f>
        <v>361114.9</v>
      </c>
      <c r="E8" s="40">
        <f>SUM(E6:E7)</f>
        <v>90278.725000000006</v>
      </c>
      <c r="F8" s="41">
        <f>SUM(F6:F7)</f>
        <v>78635.399999999994</v>
      </c>
      <c r="G8" s="40">
        <f t="shared" si="0"/>
        <v>87.102913781735381</v>
      </c>
    </row>
    <row r="9" spans="1:7" ht="31.5" customHeight="1">
      <c r="A9" s="25"/>
      <c r="B9" s="36" t="s">
        <v>39</v>
      </c>
      <c r="C9" s="37">
        <v>1000</v>
      </c>
      <c r="D9" s="37">
        <v>1000</v>
      </c>
      <c r="E9" s="37">
        <f>D9/12*3</f>
        <v>250</v>
      </c>
      <c r="F9" s="38">
        <v>0</v>
      </c>
      <c r="G9" s="37"/>
    </row>
    <row r="10" spans="1:7" ht="31.5" customHeight="1">
      <c r="A10" s="25"/>
      <c r="B10" s="26" t="s">
        <v>40</v>
      </c>
      <c r="C10" s="27">
        <v>4100</v>
      </c>
      <c r="D10" s="27">
        <v>4100</v>
      </c>
      <c r="E10" s="37">
        <f>D10/12*3</f>
        <v>1025</v>
      </c>
      <c r="F10" s="28">
        <v>0</v>
      </c>
      <c r="G10" s="27">
        <f t="shared" si="0"/>
        <v>0</v>
      </c>
    </row>
    <row r="11" spans="1:7" ht="31.5" customHeight="1">
      <c r="A11" s="25"/>
      <c r="B11" s="47" t="s">
        <v>70</v>
      </c>
      <c r="C11" s="27"/>
      <c r="D11" s="27"/>
      <c r="E11" s="27"/>
      <c r="F11" s="31">
        <v>-1221.5</v>
      </c>
      <c r="G11" s="27"/>
    </row>
    <row r="12" spans="1:7" ht="31.5" customHeight="1">
      <c r="A12" s="25"/>
      <c r="B12" s="26" t="s">
        <v>63</v>
      </c>
      <c r="C12" s="27"/>
      <c r="D12" s="27"/>
      <c r="E12" s="27"/>
      <c r="F12" s="28"/>
      <c r="G12" s="27"/>
    </row>
    <row r="13" spans="1:7" ht="31.5" customHeight="1">
      <c r="A13" s="25"/>
      <c r="B13" s="26" t="s">
        <v>41</v>
      </c>
      <c r="C13" s="27">
        <v>24330.6</v>
      </c>
      <c r="D13" s="27">
        <v>24330.6</v>
      </c>
      <c r="E13" s="31">
        <f>D13/12*3</f>
        <v>6082.65</v>
      </c>
      <c r="F13" s="28">
        <v>314</v>
      </c>
      <c r="G13" s="27">
        <f t="shared" si="0"/>
        <v>5.1622237018404808</v>
      </c>
    </row>
    <row r="14" spans="1:7" ht="31.5" customHeight="1">
      <c r="A14" s="25"/>
      <c r="B14" s="39" t="s">
        <v>58</v>
      </c>
      <c r="C14" s="40">
        <f>SUM(C10:C13)</f>
        <v>28430.6</v>
      </c>
      <c r="D14" s="40">
        <f>SUM(D10:D13)</f>
        <v>28430.6</v>
      </c>
      <c r="E14" s="40">
        <f>D14/12*3</f>
        <v>7107.65</v>
      </c>
      <c r="F14" s="40">
        <f>SUM(F10:F13)</f>
        <v>-907.5</v>
      </c>
      <c r="G14" s="40">
        <f>SUM(G10:G13)</f>
        <v>5.1622237018404808</v>
      </c>
    </row>
    <row r="15" spans="1:7" ht="31.5" customHeight="1">
      <c r="A15" s="25"/>
      <c r="B15" s="39" t="s">
        <v>42</v>
      </c>
      <c r="C15" s="31">
        <v>299106.59999999998</v>
      </c>
      <c r="D15" s="31">
        <v>299106.59999999998</v>
      </c>
      <c r="E15" s="31">
        <f>D15/12*3</f>
        <v>74776.649999999994</v>
      </c>
      <c r="F15" s="31">
        <v>71500.399999999994</v>
      </c>
      <c r="G15" s="31">
        <f t="shared" si="0"/>
        <v>95.618618913791948</v>
      </c>
    </row>
    <row r="16" spans="1:7" ht="53.25" customHeight="1">
      <c r="A16" s="25"/>
      <c r="B16" s="26" t="s">
        <v>55</v>
      </c>
      <c r="C16" s="27">
        <v>40950</v>
      </c>
      <c r="D16" s="27">
        <v>40950</v>
      </c>
      <c r="E16" s="31">
        <f>D16/12*3</f>
        <v>10237.5</v>
      </c>
      <c r="F16" s="28">
        <v>310.60000000000002</v>
      </c>
      <c r="G16" s="27">
        <f t="shared" si="0"/>
        <v>3.0339438339438343</v>
      </c>
    </row>
    <row r="17" spans="1:11" ht="32.25" customHeight="1">
      <c r="A17" s="25"/>
      <c r="B17" s="26" t="s">
        <v>56</v>
      </c>
      <c r="C17" s="27">
        <v>5400</v>
      </c>
      <c r="D17" s="27">
        <v>258514.7</v>
      </c>
      <c r="E17" s="27">
        <v>258514.7</v>
      </c>
      <c r="F17" s="31">
        <v>247862.1</v>
      </c>
      <c r="G17" s="27">
        <f t="shared" si="0"/>
        <v>95.879305896337812</v>
      </c>
    </row>
    <row r="18" spans="1:11" ht="43.5" customHeight="1">
      <c r="A18" s="25"/>
      <c r="B18" s="26" t="s">
        <v>43</v>
      </c>
      <c r="C18" s="27">
        <v>0</v>
      </c>
      <c r="D18" s="27">
        <v>0</v>
      </c>
      <c r="E18" s="31">
        <v>0</v>
      </c>
      <c r="F18" s="28">
        <v>0</v>
      </c>
      <c r="G18" s="27"/>
    </row>
    <row r="19" spans="1:11" ht="43.5" customHeight="1">
      <c r="A19" s="42"/>
      <c r="B19" s="43" t="s">
        <v>59</v>
      </c>
      <c r="C19" s="40">
        <f>C16+C17+C18</f>
        <v>46350</v>
      </c>
      <c r="D19" s="40">
        <f t="shared" ref="D19:F19" si="1">D16+D17+D18</f>
        <v>299464.7</v>
      </c>
      <c r="E19" s="40">
        <f t="shared" si="1"/>
        <v>268752.2</v>
      </c>
      <c r="F19" s="40">
        <f t="shared" si="1"/>
        <v>248172.7</v>
      </c>
      <c r="G19" s="40"/>
    </row>
    <row r="20" spans="1:11" ht="24.75" customHeight="1">
      <c r="A20" s="61"/>
      <c r="B20" s="29" t="s">
        <v>44</v>
      </c>
      <c r="C20" s="27">
        <v>16298.3</v>
      </c>
      <c r="D20" s="27">
        <v>16298.3</v>
      </c>
      <c r="E20" s="37">
        <f>D20/12*3</f>
        <v>4074.5749999999998</v>
      </c>
      <c r="F20" s="28">
        <v>2368.1</v>
      </c>
      <c r="G20" s="27">
        <f>F20/E20*100</f>
        <v>58.118944920635897</v>
      </c>
    </row>
    <row r="21" spans="1:11" ht="24.75" customHeight="1">
      <c r="A21" s="61"/>
      <c r="B21" s="29" t="s">
        <v>45</v>
      </c>
      <c r="C21" s="27">
        <v>34763.1</v>
      </c>
      <c r="D21" s="27">
        <v>34763.1</v>
      </c>
      <c r="E21" s="37">
        <f>D21/12*3</f>
        <v>8690.7749999999996</v>
      </c>
      <c r="F21" s="28">
        <v>4887.1000000000004</v>
      </c>
      <c r="G21" s="27">
        <f t="shared" ref="G21:G30" si="2">F21/E21*100</f>
        <v>56.233189790323657</v>
      </c>
    </row>
    <row r="22" spans="1:11" ht="24.75" customHeight="1">
      <c r="A22" s="61"/>
      <c r="B22" s="29" t="s">
        <v>64</v>
      </c>
      <c r="C22" s="27">
        <v>67206</v>
      </c>
      <c r="D22" s="27">
        <v>67206</v>
      </c>
      <c r="E22" s="27">
        <v>67206</v>
      </c>
      <c r="F22" s="27">
        <v>0</v>
      </c>
      <c r="G22" s="27"/>
    </row>
    <row r="23" spans="1:11" ht="21" customHeight="1">
      <c r="A23" s="62"/>
      <c r="B23" s="29" t="s">
        <v>46</v>
      </c>
      <c r="C23" s="27">
        <v>10000</v>
      </c>
      <c r="D23" s="27">
        <v>10000</v>
      </c>
      <c r="E23" s="37">
        <f>D23/12*3</f>
        <v>2500</v>
      </c>
      <c r="F23" s="28">
        <v>1031.5</v>
      </c>
      <c r="G23" s="27">
        <f t="shared" si="2"/>
        <v>41.260000000000005</v>
      </c>
    </row>
    <row r="24" spans="1:11" ht="21" customHeight="1">
      <c r="A24" s="30"/>
      <c r="B24" s="44" t="s">
        <v>60</v>
      </c>
      <c r="C24" s="40">
        <f>SUM(C20:C23)</f>
        <v>128267.4</v>
      </c>
      <c r="D24" s="40">
        <f>SUM(D20:D23)</f>
        <v>128267.4</v>
      </c>
      <c r="E24" s="40">
        <f t="shared" ref="E24:F24" si="3">SUM(E20:E23)</f>
        <v>82471.350000000006</v>
      </c>
      <c r="F24" s="40">
        <f t="shared" si="3"/>
        <v>8286.7000000000007</v>
      </c>
      <c r="G24" s="40"/>
    </row>
    <row r="25" spans="1:11" ht="37.5" customHeight="1">
      <c r="A25" s="30"/>
      <c r="B25" s="45" t="s">
        <v>61</v>
      </c>
      <c r="C25" s="31">
        <v>314720.59999999998</v>
      </c>
      <c r="D25" s="31">
        <v>314720.59999999998</v>
      </c>
      <c r="E25" s="37">
        <f>D25/12*3</f>
        <v>78680.149999999994</v>
      </c>
      <c r="F25" s="31">
        <v>67523.5</v>
      </c>
      <c r="G25" s="31"/>
    </row>
    <row r="26" spans="1:11" ht="33" customHeight="1">
      <c r="A26" s="25"/>
      <c r="B26" s="26" t="s">
        <v>47</v>
      </c>
      <c r="C26" s="27">
        <v>54912.3</v>
      </c>
      <c r="D26" s="27">
        <v>54912.3</v>
      </c>
      <c r="E26" s="37">
        <f>D26/12*3</f>
        <v>13728.075000000001</v>
      </c>
      <c r="F26" s="31">
        <v>8232.4</v>
      </c>
      <c r="G26" s="27">
        <f t="shared" si="2"/>
        <v>59.967621097641143</v>
      </c>
      <c r="K26" s="32"/>
    </row>
    <row r="27" spans="1:11" ht="50.25" customHeight="1">
      <c r="A27" s="25"/>
      <c r="B27" s="26" t="s">
        <v>66</v>
      </c>
      <c r="C27" s="27">
        <v>5000</v>
      </c>
      <c r="D27" s="27">
        <v>5000</v>
      </c>
      <c r="E27" s="37">
        <f>D27/12*3</f>
        <v>1250</v>
      </c>
      <c r="F27" s="31">
        <v>886</v>
      </c>
      <c r="G27" s="27">
        <f t="shared" si="2"/>
        <v>70.88</v>
      </c>
      <c r="K27" s="32"/>
    </row>
    <row r="28" spans="1:11" ht="30.75" customHeight="1">
      <c r="A28" s="25"/>
      <c r="B28" s="43" t="s">
        <v>62</v>
      </c>
      <c r="C28" s="40">
        <f>SUM(C25:C27)</f>
        <v>374632.89999999997</v>
      </c>
      <c r="D28" s="40">
        <f t="shared" ref="D28:E28" si="4">SUM(D25:D27)</f>
        <v>374632.89999999997</v>
      </c>
      <c r="E28" s="40">
        <f t="shared" si="4"/>
        <v>93658.224999999991</v>
      </c>
      <c r="F28" s="40">
        <f>F25+F26+F27</f>
        <v>76641.899999999994</v>
      </c>
      <c r="G28" s="40"/>
      <c r="K28" s="32"/>
    </row>
    <row r="29" spans="1:11" ht="29.25" customHeight="1">
      <c r="A29" s="25"/>
      <c r="B29" s="29" t="s">
        <v>48</v>
      </c>
      <c r="C29" s="27">
        <v>6000</v>
      </c>
      <c r="D29" s="27">
        <v>6000</v>
      </c>
      <c r="E29" s="37">
        <f>D29/12*3</f>
        <v>1500</v>
      </c>
      <c r="F29" s="31">
        <v>1035.3</v>
      </c>
      <c r="G29" s="27">
        <f t="shared" si="2"/>
        <v>69.02</v>
      </c>
      <c r="K29" s="32"/>
    </row>
    <row r="30" spans="1:11" ht="24.75" customHeight="1">
      <c r="A30" s="25"/>
      <c r="B30" s="29" t="s">
        <v>49</v>
      </c>
      <c r="C30" s="27">
        <v>123812.7</v>
      </c>
      <c r="D30" s="27">
        <v>123812.7</v>
      </c>
      <c r="E30" s="37">
        <f>D30/12*3</f>
        <v>30953.175000000003</v>
      </c>
      <c r="F30" s="27">
        <v>0</v>
      </c>
      <c r="G30" s="27">
        <f t="shared" si="2"/>
        <v>0</v>
      </c>
      <c r="K30" s="32"/>
    </row>
    <row r="31" spans="1:11" ht="24.75" customHeight="1">
      <c r="A31" s="25">
        <v>12</v>
      </c>
      <c r="B31" s="16" t="s">
        <v>50</v>
      </c>
      <c r="C31" s="33"/>
      <c r="D31" s="34"/>
      <c r="E31" s="33"/>
      <c r="F31" s="34"/>
      <c r="G31" s="17"/>
    </row>
    <row r="32" spans="1:11" ht="25.5" customHeight="1">
      <c r="A32" s="49" t="s">
        <v>17</v>
      </c>
      <c r="B32" s="50"/>
      <c r="C32" s="20">
        <f>C8+C9+C14+C15+C19+C24+C28+C29+C30</f>
        <v>1368715.0999999999</v>
      </c>
      <c r="D32" s="20">
        <f>D8+D9+D14+D15+D19+D24+D28+D29+D30</f>
        <v>1621829.7999999998</v>
      </c>
      <c r="E32" s="20">
        <f>E8+E9+E14+E15+E19+E24+E28+E29+E30</f>
        <v>649747.97499999998</v>
      </c>
      <c r="F32" s="20">
        <f>F8+F14+F15+F19+F24+F28+F29+F30</f>
        <v>483364.89999999997</v>
      </c>
      <c r="G32" s="17">
        <f>F32/E32*100</f>
        <v>74.392675098371797</v>
      </c>
    </row>
    <row r="33" spans="1:7" ht="25.5" customHeight="1">
      <c r="B33" s="35"/>
    </row>
    <row r="34" spans="1:7" ht="15.75" customHeight="1">
      <c r="B34" s="35"/>
      <c r="C34" s="8"/>
    </row>
    <row r="35" spans="1:7" ht="20.25" customHeight="1">
      <c r="A35" s="51" t="s">
        <v>67</v>
      </c>
      <c r="B35" s="51"/>
      <c r="C35" s="51"/>
      <c r="D35" s="51"/>
      <c r="E35" s="51"/>
      <c r="F35" s="51"/>
      <c r="G35" s="51"/>
    </row>
    <row r="37" spans="1:7">
      <c r="D37" s="8"/>
    </row>
  </sheetData>
  <mergeCells count="10">
    <mergeCell ref="A20:A23"/>
    <mergeCell ref="A32:B32"/>
    <mergeCell ref="A35:G35"/>
    <mergeCell ref="A1:G1"/>
    <mergeCell ref="A2:G2"/>
    <mergeCell ref="A4:A5"/>
    <mergeCell ref="B4:B5"/>
    <mergeCell ref="C4:C5"/>
    <mergeCell ref="D4:D5"/>
    <mergeCell ref="E4:G4"/>
  </mergeCells>
  <pageMargins left="0.75" right="0.25" top="0.75" bottom="0.75" header="0.3" footer="0.3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եկ.2023 1-ին եռ </vt:lpstr>
      <vt:lpstr>ծախս 2023 1-ին եռ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2023-05-17T07:59:45Z</cp:lastPrinted>
  <dcterms:created xsi:type="dcterms:W3CDTF">2022-02-18T13:35:55Z</dcterms:created>
  <dcterms:modified xsi:type="dcterms:W3CDTF">2023-05-17T07:59:51Z</dcterms:modified>
</cp:coreProperties>
</file>