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640" windowHeight="11760" firstSheet="3" activeTab="4"/>
  </bookViews>
  <sheets>
    <sheet name="եկ.2021 տարեկան" sheetId="1" r:id="rId1"/>
    <sheet name="ծախս 2021 տարեկան" sheetId="2" r:id="rId2"/>
    <sheet name="եկ.2022 1-եռ" sheetId="3" r:id="rId3"/>
    <sheet name="եկ.2022 4-եռ տարեկան" sheetId="9" r:id="rId4"/>
    <sheet name="ծախս 2022 4-րդ տարեկան" sheetId="10" r:id="rId5"/>
  </sheets>
  <calcPr calcId="144525"/>
</workbook>
</file>

<file path=xl/calcChain.xml><?xml version="1.0" encoding="utf-8"?>
<calcChain xmlns="http://schemas.openxmlformats.org/spreadsheetml/2006/main">
  <c r="F14" i="10"/>
  <c r="E14"/>
  <c r="D14"/>
  <c r="D24"/>
  <c r="E6"/>
  <c r="G6" s="1"/>
  <c r="D6"/>
  <c r="G30"/>
  <c r="G29"/>
  <c r="F28"/>
  <c r="D28"/>
  <c r="C28"/>
  <c r="G27"/>
  <c r="G26"/>
  <c r="F24"/>
  <c r="C24"/>
  <c r="G23"/>
  <c r="G21"/>
  <c r="G20"/>
  <c r="F19"/>
  <c r="E19"/>
  <c r="D19"/>
  <c r="C19"/>
  <c r="G17"/>
  <c r="G16"/>
  <c r="G15"/>
  <c r="C14"/>
  <c r="G13"/>
  <c r="G10"/>
  <c r="G14" s="1"/>
  <c r="F8"/>
  <c r="D8"/>
  <c r="C8"/>
  <c r="G7"/>
  <c r="G30" i="9"/>
  <c r="F30"/>
  <c r="E30"/>
  <c r="D30"/>
  <c r="C30"/>
  <c r="F26"/>
  <c r="F27" s="1"/>
  <c r="E26"/>
  <c r="D26"/>
  <c r="C26"/>
  <c r="C27" s="1"/>
  <c r="G25"/>
  <c r="D25"/>
  <c r="F22"/>
  <c r="E22"/>
  <c r="D22"/>
  <c r="C22"/>
  <c r="G21"/>
  <c r="G20"/>
  <c r="G19"/>
  <c r="G17"/>
  <c r="G16"/>
  <c r="F14"/>
  <c r="E14"/>
  <c r="D14"/>
  <c r="C14"/>
  <c r="G13"/>
  <c r="G12"/>
  <c r="G11"/>
  <c r="G10"/>
  <c r="G9"/>
  <c r="G8"/>
  <c r="G7"/>
  <c r="G6"/>
  <c r="G30" i="3"/>
  <c r="F30"/>
  <c r="E30"/>
  <c r="D30"/>
  <c r="C30"/>
  <c r="F26"/>
  <c r="E26"/>
  <c r="D26"/>
  <c r="C26"/>
  <c r="G25"/>
  <c r="D25"/>
  <c r="F22"/>
  <c r="E22"/>
  <c r="D22"/>
  <c r="C22"/>
  <c r="G20"/>
  <c r="G18"/>
  <c r="G17"/>
  <c r="F15"/>
  <c r="E15"/>
  <c r="D15"/>
  <c r="C15"/>
  <c r="C27" s="1"/>
  <c r="G14"/>
  <c r="G13"/>
  <c r="G12"/>
  <c r="G11"/>
  <c r="G10"/>
  <c r="G9"/>
  <c r="G8"/>
  <c r="G7"/>
  <c r="G6"/>
  <c r="F27" i="2"/>
  <c r="E27"/>
  <c r="D27"/>
  <c r="C27"/>
  <c r="G24"/>
  <c r="G23"/>
  <c r="G22"/>
  <c r="G21"/>
  <c r="G20"/>
  <c r="G19"/>
  <c r="G18"/>
  <c r="G16"/>
  <c r="G15"/>
  <c r="G14"/>
  <c r="G13"/>
  <c r="G12"/>
  <c r="G11"/>
  <c r="G10"/>
  <c r="G9"/>
  <c r="G8"/>
  <c r="G7"/>
  <c r="G6"/>
  <c r="F30" i="1"/>
  <c r="E30"/>
  <c r="D30"/>
  <c r="C30"/>
  <c r="F26"/>
  <c r="E26"/>
  <c r="D26"/>
  <c r="C26"/>
  <c r="G25"/>
  <c r="D25"/>
  <c r="G24"/>
  <c r="G23"/>
  <c r="F22"/>
  <c r="G22" s="1"/>
  <c r="E22"/>
  <c r="D22"/>
  <c r="C22"/>
  <c r="G21"/>
  <c r="G20"/>
  <c r="G18"/>
  <c r="G17"/>
  <c r="G15"/>
  <c r="F15"/>
  <c r="E15"/>
  <c r="E27" s="1"/>
  <c r="D15"/>
  <c r="C15"/>
  <c r="C27" s="1"/>
  <c r="G14"/>
  <c r="G13"/>
  <c r="G12"/>
  <c r="G11"/>
  <c r="G10"/>
  <c r="G9"/>
  <c r="G8"/>
  <c r="G7"/>
  <c r="G6"/>
  <c r="D27" i="3" l="1"/>
  <c r="D27" i="1"/>
  <c r="G26"/>
  <c r="F27" i="3"/>
  <c r="D27" i="9"/>
  <c r="C32" i="10"/>
  <c r="E27" i="9"/>
  <c r="G22"/>
  <c r="F32" i="10"/>
  <c r="D32"/>
  <c r="G14" i="9"/>
  <c r="E24" i="10"/>
  <c r="E28"/>
  <c r="E8"/>
  <c r="G27" i="9"/>
  <c r="G22" i="3"/>
  <c r="G15"/>
  <c r="E27"/>
  <c r="F27" i="1"/>
  <c r="G27" s="1"/>
  <c r="E32" i="10" l="1"/>
  <c r="G8"/>
</calcChain>
</file>

<file path=xl/sharedStrings.xml><?xml version="1.0" encoding="utf-8"?>
<sst xmlns="http://schemas.openxmlformats.org/spreadsheetml/2006/main" count="196" uniqueCount="93">
  <si>
    <t>31.12.21</t>
  </si>
  <si>
    <t>Հ/հ</t>
  </si>
  <si>
    <t>º Î ²  Ø î ² î º ê ² Î Ü º ð À</t>
  </si>
  <si>
    <t>î³ñ»Ï³Ý åÉ³Ý                /Ñ³½.¹ñ³Ù/</t>
  </si>
  <si>
    <t>Ճշտված պլան</t>
  </si>
  <si>
    <t xml:space="preserve"> ՍԵՓԱԿԱՆ ԵԿԱՄՈՒՏՆԵՐ</t>
  </si>
  <si>
    <t>հազ.դրամ</t>
  </si>
  <si>
    <t xml:space="preserve">äÉ³Ý </t>
  </si>
  <si>
    <t>ö³ëï³óÇ</t>
  </si>
  <si>
    <t>Î³ï.%</t>
  </si>
  <si>
    <t xml:space="preserve"> ԱՆՇԱՐԺ ԳՈՒՔԻ ՀԱՐԿ /այդ թվում հողի հարկ իրավաբան.ֆիզիկական գույքահարկ իրավաբանական</t>
  </si>
  <si>
    <t>¶àôÚø²Ð²ðÎ</t>
  </si>
  <si>
    <t xml:space="preserve">äºî²Î²Ü  îàôðø     </t>
  </si>
  <si>
    <t>îºÔ²Î²Ü  îàôðø</t>
  </si>
  <si>
    <t>ՀՈՂԻ ԳՈՒՅՔԻ ՎԱՐՁԱԿԱԼՎՃ</t>
  </si>
  <si>
    <t xml:space="preserve">îºÔ²Î²Ü   ìÖ²ð </t>
  </si>
  <si>
    <t>ՄՈՒՏՔԵՐ ՏՈՒՅԺ.ՏՈՒԳԱՆՔ.</t>
  </si>
  <si>
    <t xml:space="preserve">ä²îìÆð²Îì²Ì  ÈÆ²¼àðàôÂÚ.   </t>
  </si>
  <si>
    <t>ԱՅԼ ԵԿԱՄՈՒՏ</t>
  </si>
  <si>
    <t xml:space="preserve">ԸՆԴԱՄԵՆԸ </t>
  </si>
  <si>
    <t xml:space="preserve"> ä²ÞîàÜ²Î²Ü  ¸ð²Ø²ÞÜàðÐÜºð</t>
  </si>
  <si>
    <t xml:space="preserve"> </t>
  </si>
  <si>
    <t xml:space="preserve">¸àî²òÆ²                                           </t>
  </si>
  <si>
    <t>եկամուտների կորուստ./այլ դոտ/</t>
  </si>
  <si>
    <t>Այլ դոտացիա</t>
  </si>
  <si>
    <t>ՊԵՏ ԲՅՈՒՋԵԻՑ ՆՊԱՏԱԿԱՅԻՆ ՀԱՏԿԱՑ.ՍՈՒԲՎԵՆՑԻԱ</t>
  </si>
  <si>
    <t>կապիտալ  ëáõµí»ÝóÇ³</t>
  </si>
  <si>
    <t>ԸՆԴԱՄԵՆԸ</t>
  </si>
  <si>
    <t>նվիրատվություն/ֆօնդ/</t>
  </si>
  <si>
    <t>նվիրատվություն/վարչ/</t>
  </si>
  <si>
    <t xml:space="preserve">ԸՆԴԱՄԵՆԸ  </t>
  </si>
  <si>
    <t xml:space="preserve">ԸՆԴԱՄԵՆԸ ԵԿԱՄՈՒՏՆԵՐ </t>
  </si>
  <si>
    <t xml:space="preserve"> î²ðºêÎ¼´ÆÜ  ²¼²î  ØÜ²òàð¸</t>
  </si>
  <si>
    <t xml:space="preserve"> ì²ðâ²Î²Ü  ´Úàôæº  </t>
  </si>
  <si>
    <t xml:space="preserve"> üàÜ¸²ÚÆÜ ´Úàôæº</t>
  </si>
  <si>
    <t>Ա Մ Բ Ո Ղ Ջ Ը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</si>
  <si>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</si>
  <si>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      ՀԱՄԱÚՆՔԻ ՂԵԿԱՎԱՐ`                               Հ.ՄԱՆՈՒՉԱՐՅԱՆ                       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</si>
  <si>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</si>
  <si>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ԾԱԽՍԵՐԻ ԴԱՍԱԿԱՐԳՈՒՄԸ</t>
  </si>
  <si>
    <t xml:space="preserve">î³ñ»Ï³Ý Ü³Ë³ï»ëí³Í Í³Ëë             /Ñ³½.¹ñ³Ù/                    </t>
  </si>
  <si>
    <t>տարեկան ճշտված պլ. հազ.դրամ</t>
  </si>
  <si>
    <t xml:space="preserve">äÉան </t>
  </si>
  <si>
    <t>Օրենսդիր և գործադիր մարմիններ,պետական կառավարում /01.01.01.51</t>
  </si>
  <si>
    <t xml:space="preserve">Ընդհանուր բնույթի այլ ծառայություններ/01.03.03..51/ ՔԱԿԳ </t>
  </si>
  <si>
    <t>Ընդհանուր բնույթի հանրային ծառայություններ /01.06.01.51/</t>
  </si>
  <si>
    <t>Քաղաքացիական պաշտպանություն /02.02.01.51/</t>
  </si>
  <si>
    <t>Գյուղատնտեսություն /04.02.01.51/</t>
  </si>
  <si>
    <t>ճանապարհային տրանսպորտ /04.05.01.51/</t>
  </si>
  <si>
    <t>Բարեկարգում և կոմունալ ծառայություն /05.01.01.51</t>
  </si>
  <si>
    <t>Ջրամատակարարում/06.03.01.51/</t>
  </si>
  <si>
    <t>ջրագծի կառուցում /սուբվենցիա/</t>
  </si>
  <si>
    <t>Փողոցների լուսավորում/06.04.01.51/</t>
  </si>
  <si>
    <t>Բնակարանային շինարարության /06.06.01.51/</t>
  </si>
  <si>
    <t>ՄՇԱԿՈՒՅԹԱՅԻՆ ԾԱՌ որից</t>
  </si>
  <si>
    <t>Գրադարան</t>
  </si>
  <si>
    <t>մշակույթի տուն</t>
  </si>
  <si>
    <t>Այլ մշակութային կազմ</t>
  </si>
  <si>
    <t>Նախադպրոցական կրթություն /09.01.01.51/ մանկապարտեզներ</t>
  </si>
  <si>
    <t>Արտադպրոցական դաստիարակություն/09.05.01.51/ երաժշտ+մարզադպ/</t>
  </si>
  <si>
    <t>Նախադպրոցական կրթություն /սուբվենցիա/</t>
  </si>
  <si>
    <t>Սոց ծախսեր /10.07.01.51/</t>
  </si>
  <si>
    <t>Պահուստային ֆոնդ</t>
  </si>
  <si>
    <t>ԳՈՒՅԻ ՀՈՂԻ ՕՏԱՐՈՒՄ</t>
  </si>
  <si>
    <t xml:space="preserve">       ՀԱՄԱÚՆՔԻ ՂԵԿԱՎԱՐ`                                     Հ.ՄԱՆՈՒՉԱՐՅԱՆ                       </t>
  </si>
  <si>
    <t>2021Ã տարի</t>
  </si>
  <si>
    <t xml:space="preserve"> ԲԵՐԴ Ð³Ù³ÛÝùÇ 2021Ãí³Ï³ÝÇ տարեկան »Ï³ÙáõïÝ»ñÇ Ï³ï³ñÙ³Ý Ù³ëÇÝ     </t>
  </si>
  <si>
    <t>31.12.21 տարիեկան</t>
  </si>
  <si>
    <t>30.03.22</t>
  </si>
  <si>
    <t>2022 1-ի եռամսյակ</t>
  </si>
  <si>
    <t>¶àôÚø²Ð²ðÎ փոխադրամիջոց.</t>
  </si>
  <si>
    <t>նվիրատվություն/ֆոնդ/</t>
  </si>
  <si>
    <t xml:space="preserve">       ՀԱՄԱÚՆՔԻ ՂԵԿԱՎԱՐ`                               Ա.ՀԱԿՈԲՅԱՆ                      </t>
  </si>
  <si>
    <t>Օրենսդիր և գործադիր մարմիններ,պետական կառավարում /01.01.01.51 01.03.01.51ՔԿԱԳ/</t>
  </si>
  <si>
    <t>Ջրամատակարարում/06.03.01.51/ընթացիկ և ջրագծի կառուցում /սուբվենցիա համայնք+կառ.</t>
  </si>
  <si>
    <t>Փողոցների լուսավորում/06.04.01.51/ ընթացիկ և լուս.ցանցի կառուց.և վերանորոգ.համայնք+կառ</t>
  </si>
  <si>
    <t>ԸՆԴԱՄԵՆԸ 01.00.</t>
  </si>
  <si>
    <t>ԸՆԴԱՄԵՆԸ 04.00</t>
  </si>
  <si>
    <t>ԸՆԴԱՄԵՆԸ 06.00</t>
  </si>
  <si>
    <t>ՄՇԱԿՈՒՅԹԱՅԻՆ ԾԱՌ 08.00</t>
  </si>
  <si>
    <t>Նախադպրոցական կրթություն 09.01.01.51</t>
  </si>
  <si>
    <t>ԸՆԴԱՄԵՆԸ 09.00</t>
  </si>
  <si>
    <t>նավթամթերք, բնական գազ/04.03.01/</t>
  </si>
  <si>
    <t>զբոսայգիներ հիմնանորոգ./08.01/</t>
  </si>
  <si>
    <t xml:space="preserve"> ԲԵՐԴ Ð³Ù³ÛÝùÇ 2022Ãí³Ï³ÝÇ տարեկան »Ï³ÙáõïÝ»ñÇ Ï³ï³ñÙ³Ý Ù³ëÇÝ     </t>
  </si>
  <si>
    <t>31.12.22</t>
  </si>
  <si>
    <t>31.12.2022</t>
  </si>
  <si>
    <t>Նախադպրոցական կրթություն հիմնական խմբ.չդասվող./09.02.01+09.06.01/</t>
  </si>
  <si>
    <t>Ոռոգում/04.02.04/</t>
  </si>
  <si>
    <t xml:space="preserve">       ՀԱՄԱÚՆՔԻ ՂԵԿԱՎԱՐ`                                     Ա.ՀԱԿՈԲՅԱՆ                     </t>
  </si>
  <si>
    <t xml:space="preserve">Բերդ հ³Ù³ÛÝùÇ 2022Ã. տեղական բյուջեի Í³Ëë»ñÝ  ըստ բյուջետային ծախսերի գործառնական դասակարգման                                                                                           </t>
  </si>
  <si>
    <t>Հավելված 3</t>
  </si>
  <si>
    <t>Հավելված 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</si>
</sst>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1">
    <font>
      <sz val="10"/>
      <name val="Arial"/>
      <family val="2"/>
    </font>
    <font>
      <b/>
      <i/>
      <sz val="12"/>
      <name val="Arial Armenian"/>
      <family val="2"/>
    </font>
    <font>
      <i/>
      <sz val="10"/>
      <name val="Arial Armenian"/>
      <family val="2"/>
    </font>
    <font>
      <i/>
      <sz val="6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i/>
      <sz val="11"/>
      <name val="Arial Armenian"/>
      <family val="2"/>
    </font>
    <font>
      <i/>
      <sz val="14"/>
      <name val="Arial Armenian"/>
      <family val="2"/>
    </font>
    <font>
      <b/>
      <i/>
      <sz val="11"/>
      <name val="Arial Armenian"/>
      <family val="2"/>
    </font>
    <font>
      <sz val="10"/>
      <name val="Arial LatArm"/>
      <family val="2"/>
    </font>
    <font>
      <sz val="11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8" applyNumberFormat="0" applyFill="0" applyProtection="0">
      <alignment horizontal="left" vertical="center" wrapText="1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164" fontId="5" fillId="0" borderId="7" xfId="0" applyNumberFormat="1" applyFont="1" applyBorder="1"/>
    <xf numFmtId="0" fontId="5" fillId="0" borderId="7" xfId="0" applyNumberFormat="1" applyFont="1" applyBorder="1"/>
    <xf numFmtId="0" fontId="2" fillId="0" borderId="0" xfId="0" applyFont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5" fillId="2" borderId="7" xfId="0" applyNumberFormat="1" applyFont="1" applyFill="1" applyBorder="1"/>
    <xf numFmtId="164" fontId="6" fillId="2" borderId="7" xfId="0" applyNumberFormat="1" applyFont="1" applyFill="1" applyBorder="1"/>
    <xf numFmtId="166" fontId="5" fillId="0" borderId="7" xfId="0" applyNumberFormat="1" applyFont="1" applyBorder="1"/>
    <xf numFmtId="164" fontId="1" fillId="3" borderId="1" xfId="0" applyNumberFormat="1" applyFont="1" applyFill="1" applyBorder="1" applyAlignment="1"/>
    <xf numFmtId="164" fontId="1" fillId="3" borderId="1" xfId="0" applyNumberFormat="1" applyFont="1" applyFill="1" applyBorder="1"/>
    <xf numFmtId="165" fontId="7" fillId="0" borderId="0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2" fillId="0" borderId="1" xfId="0" applyFont="1" applyBorder="1" applyAlignment="1">
      <alignment horizontal="left" wrapText="1"/>
    </xf>
    <xf numFmtId="164" fontId="2" fillId="0" borderId="0" xfId="0" applyNumberFormat="1" applyFont="1"/>
    <xf numFmtId="0" fontId="4" fillId="3" borderId="1" xfId="0" applyFont="1" applyFill="1" applyBorder="1" applyAlignment="1">
      <alignment horizontal="left"/>
    </xf>
    <xf numFmtId="164" fontId="1" fillId="3" borderId="7" xfId="0" applyNumberFormat="1" applyFont="1" applyFill="1" applyBorder="1"/>
    <xf numFmtId="164" fontId="5" fillId="3" borderId="7" xfId="0" applyNumberFormat="1" applyFont="1" applyFill="1" applyBorder="1"/>
    <xf numFmtId="0" fontId="2" fillId="2" borderId="4" xfId="0" applyFont="1" applyFill="1" applyBorder="1"/>
    <xf numFmtId="0" fontId="8" fillId="3" borderId="6" xfId="0" applyFont="1" applyFill="1" applyBorder="1" applyAlignment="1">
      <alignment horizontal="left"/>
    </xf>
    <xf numFmtId="0" fontId="2" fillId="4" borderId="4" xfId="0" applyFont="1" applyFill="1" applyBorder="1"/>
    <xf numFmtId="0" fontId="8" fillId="4" borderId="6" xfId="0" applyFont="1" applyFill="1" applyBorder="1" applyAlignment="1">
      <alignment horizontal="left"/>
    </xf>
    <xf numFmtId="164" fontId="1" fillId="4" borderId="7" xfId="0" applyNumberFormat="1" applyFont="1" applyFill="1" applyBorder="1"/>
    <xf numFmtId="164" fontId="5" fillId="4" borderId="7" xfId="0" applyNumberFormat="1" applyFont="1" applyFill="1" applyBorder="1"/>
    <xf numFmtId="0" fontId="5" fillId="0" borderId="0" xfId="0" applyFont="1"/>
    <xf numFmtId="2" fontId="5" fillId="0" borderId="1" xfId="0" applyNumberFormat="1" applyFont="1" applyBorder="1"/>
    <xf numFmtId="2" fontId="5" fillId="0" borderId="4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2" fillId="0" borderId="1" xfId="0" applyFont="1" applyBorder="1" applyAlignment="1"/>
    <xf numFmtId="164" fontId="1" fillId="5" borderId="1" xfId="0" applyNumberFormat="1" applyFont="1" applyFill="1" applyBorder="1"/>
    <xf numFmtId="2" fontId="1" fillId="5" borderId="1" xfId="0" applyNumberFormat="1" applyFont="1" applyFill="1" applyBorder="1"/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/>
    <xf numFmtId="0" fontId="10" fillId="0" borderId="8" xfId="1" applyFont="1" applyFill="1" applyBorder="1" applyAlignment="1">
      <alignment horizontal="left" vertical="center" wrapText="1"/>
    </xf>
    <xf numFmtId="164" fontId="5" fillId="0" borderId="1" xfId="0" applyNumberFormat="1" applyFont="1" applyBorder="1"/>
    <xf numFmtId="0" fontId="5" fillId="2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164" fontId="5" fillId="2" borderId="1" xfId="0" applyNumberFormat="1" applyFont="1" applyFill="1" applyBorder="1"/>
    <xf numFmtId="0" fontId="5" fillId="0" borderId="0" xfId="0" applyFont="1" applyBorder="1"/>
    <xf numFmtId="0" fontId="9" fillId="0" borderId="0" xfId="1" applyFont="1" applyFill="1" applyBorder="1" applyAlignment="1">
      <alignment horizontal="left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0" fontId="1" fillId="0" borderId="0" xfId="0" applyFont="1" applyBorder="1" applyAlignment="1">
      <alignment horizontal="left"/>
    </xf>
    <xf numFmtId="164" fontId="5" fillId="0" borderId="0" xfId="0" applyNumberFormat="1" applyFont="1"/>
    <xf numFmtId="0" fontId="4" fillId="0" borderId="7" xfId="0" applyFont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/>
    <xf numFmtId="0" fontId="5" fillId="6" borderId="1" xfId="0" applyFont="1" applyFill="1" applyBorder="1"/>
    <xf numFmtId="0" fontId="10" fillId="5" borderId="8" xfId="1" applyFont="1" applyFill="1" applyBorder="1" applyAlignment="1">
      <alignment horizontal="left" vertical="center" wrapText="1"/>
    </xf>
    <xf numFmtId="164" fontId="5" fillId="5" borderId="1" xfId="0" applyNumberFormat="1" applyFont="1" applyFill="1" applyBorder="1"/>
    <xf numFmtId="0" fontId="5" fillId="5" borderId="1" xfId="0" applyFont="1" applyFill="1" applyBorder="1"/>
    <xf numFmtId="0" fontId="5" fillId="0" borderId="2" xfId="0" applyFont="1" applyBorder="1"/>
    <xf numFmtId="0" fontId="10" fillId="5" borderId="0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9" fillId="0" borderId="8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left_arm10_BordWW_90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zoomScaleNormal="100" workbookViewId="0">
      <selection activeCell="F6" sqref="F6"/>
    </sheetView>
  </sheetViews>
  <sheetFormatPr defaultRowHeight="12.75"/>
  <cols>
    <col min="1" max="1" width="3" style="1" customWidth="1"/>
    <col min="2" max="2" width="32" style="1" customWidth="1"/>
    <col min="3" max="3" width="14.42578125" style="1" customWidth="1"/>
    <col min="4" max="4" width="14.7109375" style="1" customWidth="1"/>
    <col min="5" max="6" width="14" style="1" customWidth="1"/>
    <col min="7" max="7" width="10.140625" style="1" customWidth="1"/>
    <col min="8" max="8" width="9.140625" style="1"/>
    <col min="9" max="9" width="10.140625" style="1" bestFit="1" customWidth="1"/>
    <col min="10" max="10" width="10.85546875" style="1" bestFit="1" customWidth="1"/>
    <col min="11" max="11" width="17.7109375" style="1" customWidth="1"/>
    <col min="12" max="12" width="9.140625" style="1"/>
    <col min="13" max="13" width="14.28515625" style="1" customWidth="1"/>
    <col min="14" max="16384" width="9.140625" style="1"/>
  </cols>
  <sheetData>
    <row r="1" spans="1:14" ht="22.5" customHeight="1">
      <c r="A1" s="86"/>
      <c r="B1" s="86"/>
      <c r="C1" s="86"/>
      <c r="D1" s="86"/>
      <c r="E1" s="86"/>
      <c r="F1" s="86"/>
      <c r="G1" s="86"/>
    </row>
    <row r="2" spans="1:14" ht="27" customHeight="1">
      <c r="A2" s="87" t="s">
        <v>66</v>
      </c>
      <c r="B2" s="87"/>
      <c r="C2" s="87"/>
      <c r="D2" s="87"/>
      <c r="E2" s="87"/>
      <c r="F2" s="87"/>
      <c r="G2" s="87"/>
    </row>
    <row r="3" spans="1:14" ht="13.5" customHeight="1">
      <c r="B3" s="2"/>
      <c r="C3" s="3" t="s">
        <v>0</v>
      </c>
    </row>
    <row r="4" spans="1:14" ht="29.25" customHeight="1">
      <c r="A4" s="4" t="s">
        <v>1</v>
      </c>
      <c r="B4" s="5" t="s">
        <v>2</v>
      </c>
      <c r="C4" s="88" t="s">
        <v>3</v>
      </c>
      <c r="D4" s="6" t="s">
        <v>4</v>
      </c>
      <c r="E4" s="90" t="s">
        <v>65</v>
      </c>
      <c r="F4" s="91"/>
      <c r="G4" s="92"/>
    </row>
    <row r="5" spans="1:14" ht="36" customHeight="1">
      <c r="A5" s="80" t="s">
        <v>5</v>
      </c>
      <c r="B5" s="82"/>
      <c r="C5" s="89"/>
      <c r="D5" s="7" t="s">
        <v>6</v>
      </c>
      <c r="E5" s="8" t="s">
        <v>7</v>
      </c>
      <c r="F5" s="9" t="s">
        <v>8</v>
      </c>
      <c r="G5" s="10" t="s">
        <v>9</v>
      </c>
    </row>
    <row r="6" spans="1:14" ht="51.75" customHeight="1">
      <c r="A6" s="4">
        <v>1</v>
      </c>
      <c r="B6" s="11" t="s">
        <v>10</v>
      </c>
      <c r="C6" s="12">
        <v>57000</v>
      </c>
      <c r="D6" s="12">
        <v>57000</v>
      </c>
      <c r="E6" s="12">
        <v>57000</v>
      </c>
      <c r="F6" s="13">
        <v>52446.3</v>
      </c>
      <c r="G6" s="12">
        <f t="shared" ref="G6:G14" si="0">F6/E6*100</f>
        <v>92.011052631578949</v>
      </c>
      <c r="J6" s="14"/>
      <c r="K6" s="15"/>
      <c r="L6" s="14"/>
      <c r="M6" s="16"/>
      <c r="N6" s="14"/>
    </row>
    <row r="7" spans="1:14" ht="22.5" customHeight="1">
      <c r="A7" s="4">
        <v>2</v>
      </c>
      <c r="B7" s="17" t="s">
        <v>11</v>
      </c>
      <c r="C7" s="12">
        <v>85000</v>
      </c>
      <c r="D7" s="12">
        <v>85000</v>
      </c>
      <c r="E7" s="12">
        <v>85000</v>
      </c>
      <c r="F7" s="13">
        <v>104333.2</v>
      </c>
      <c r="G7" s="12">
        <f t="shared" si="0"/>
        <v>122.74494117647059</v>
      </c>
      <c r="J7" s="14"/>
      <c r="K7" s="15"/>
      <c r="L7" s="14"/>
      <c r="M7" s="16"/>
      <c r="N7" s="14"/>
    </row>
    <row r="8" spans="1:14" ht="22.5" customHeight="1">
      <c r="A8" s="4">
        <v>3</v>
      </c>
      <c r="B8" s="17" t="s">
        <v>12</v>
      </c>
      <c r="C8" s="12">
        <v>3500</v>
      </c>
      <c r="D8" s="12">
        <v>3500</v>
      </c>
      <c r="E8" s="12">
        <v>3500</v>
      </c>
      <c r="F8" s="13">
        <v>4857</v>
      </c>
      <c r="G8" s="12">
        <f t="shared" si="0"/>
        <v>138.77142857142857</v>
      </c>
      <c r="J8" s="14"/>
      <c r="K8" s="15"/>
      <c r="L8" s="14"/>
      <c r="M8" s="16"/>
      <c r="N8" s="14"/>
    </row>
    <row r="9" spans="1:14" ht="22.5" customHeight="1">
      <c r="A9" s="4">
        <v>4</v>
      </c>
      <c r="B9" s="17" t="s">
        <v>13</v>
      </c>
      <c r="C9" s="12">
        <v>4000</v>
      </c>
      <c r="D9" s="12">
        <v>4000</v>
      </c>
      <c r="E9" s="12">
        <v>4000</v>
      </c>
      <c r="F9" s="13">
        <v>5222.5</v>
      </c>
      <c r="G9" s="12">
        <f t="shared" si="0"/>
        <v>130.5625</v>
      </c>
      <c r="J9" s="14"/>
      <c r="K9" s="15"/>
      <c r="L9" s="14"/>
      <c r="M9" s="16"/>
      <c r="N9" s="14"/>
    </row>
    <row r="10" spans="1:14" ht="22.5" customHeight="1">
      <c r="A10" s="4">
        <v>6</v>
      </c>
      <c r="B10" s="17" t="s">
        <v>14</v>
      </c>
      <c r="C10" s="12">
        <v>16000</v>
      </c>
      <c r="D10" s="12">
        <v>16000</v>
      </c>
      <c r="E10" s="12">
        <v>16000</v>
      </c>
      <c r="F10" s="13">
        <v>14896.4</v>
      </c>
      <c r="G10" s="12">
        <f t="shared" si="0"/>
        <v>93.102499999999992</v>
      </c>
      <c r="J10" s="14"/>
      <c r="K10" s="15"/>
      <c r="L10" s="14"/>
      <c r="M10" s="16"/>
      <c r="N10" s="14"/>
    </row>
    <row r="11" spans="1:14" ht="22.5" customHeight="1">
      <c r="A11" s="4">
        <v>7</v>
      </c>
      <c r="B11" s="17" t="s">
        <v>15</v>
      </c>
      <c r="C11" s="12">
        <v>39200</v>
      </c>
      <c r="D11" s="12">
        <v>39200</v>
      </c>
      <c r="E11" s="12">
        <v>39200</v>
      </c>
      <c r="F11" s="13">
        <v>62377.8</v>
      </c>
      <c r="G11" s="12">
        <f t="shared" si="0"/>
        <v>159.12704081632654</v>
      </c>
      <c r="J11" s="14"/>
      <c r="K11" s="15"/>
      <c r="L11" s="14"/>
      <c r="M11" s="16"/>
      <c r="N11" s="14"/>
    </row>
    <row r="12" spans="1:14" ht="22.5" customHeight="1">
      <c r="A12" s="4">
        <v>8</v>
      </c>
      <c r="B12" s="18" t="s">
        <v>16</v>
      </c>
      <c r="C12" s="19">
        <v>600.5</v>
      </c>
      <c r="D12" s="19">
        <v>600.5</v>
      </c>
      <c r="E12" s="20">
        <v>600.5</v>
      </c>
      <c r="F12" s="19">
        <v>800</v>
      </c>
      <c r="G12" s="12">
        <f t="shared" si="0"/>
        <v>133.22231473771856</v>
      </c>
      <c r="J12" s="14"/>
      <c r="K12" s="15"/>
      <c r="L12" s="14"/>
      <c r="M12" s="16"/>
      <c r="N12" s="14"/>
    </row>
    <row r="13" spans="1:14" ht="22.5" customHeight="1">
      <c r="A13" s="4">
        <v>9</v>
      </c>
      <c r="B13" s="17" t="s">
        <v>17</v>
      </c>
      <c r="C13" s="12">
        <v>5474.3</v>
      </c>
      <c r="D13" s="12">
        <v>5474.3</v>
      </c>
      <c r="E13" s="21">
        <v>4902.1000000000004</v>
      </c>
      <c r="F13" s="12">
        <v>4895.1000000000004</v>
      </c>
      <c r="G13" s="12">
        <f t="shared" si="0"/>
        <v>99.857204055404821</v>
      </c>
      <c r="J13" s="14"/>
      <c r="K13" s="15"/>
      <c r="L13" s="14"/>
      <c r="M13" s="16"/>
      <c r="N13" s="14"/>
    </row>
    <row r="14" spans="1:14" ht="22.5" customHeight="1">
      <c r="A14" s="4">
        <v>10</v>
      </c>
      <c r="B14" s="17" t="s">
        <v>18</v>
      </c>
      <c r="C14" s="12">
        <v>12000</v>
      </c>
      <c r="D14" s="19">
        <v>12410</v>
      </c>
      <c r="E14" s="12">
        <v>13610</v>
      </c>
      <c r="F14" s="13">
        <v>18589.400000000001</v>
      </c>
      <c r="G14" s="12">
        <f t="shared" si="0"/>
        <v>136.5863335782513</v>
      </c>
      <c r="J14" s="14"/>
      <c r="K14" s="15"/>
      <c r="L14" s="14"/>
      <c r="M14" s="16"/>
      <c r="N14" s="14"/>
    </row>
    <row r="15" spans="1:14" ht="20.25" customHeight="1">
      <c r="A15" s="93" t="s">
        <v>19</v>
      </c>
      <c r="B15" s="94"/>
      <c r="C15" s="22">
        <f>SUM(C6:C14)</f>
        <v>222774.8</v>
      </c>
      <c r="D15" s="22">
        <f>SUM(D6:D14)</f>
        <v>223184.8</v>
      </c>
      <c r="E15" s="22">
        <f>SUM(E6:E14)</f>
        <v>223812.6</v>
      </c>
      <c r="F15" s="22">
        <f>SUM(F6:F14)</f>
        <v>268417.7</v>
      </c>
      <c r="G15" s="23">
        <f>F15/E15*100</f>
        <v>119.92966437099611</v>
      </c>
      <c r="J15" s="14"/>
      <c r="K15" s="24"/>
      <c r="L15" s="25"/>
      <c r="M15" s="26"/>
      <c r="N15" s="14"/>
    </row>
    <row r="16" spans="1:14" ht="15" customHeight="1">
      <c r="A16" s="80" t="s">
        <v>20</v>
      </c>
      <c r="B16" s="81"/>
      <c r="C16" s="81"/>
      <c r="D16" s="81"/>
      <c r="E16" s="81"/>
      <c r="F16" s="81"/>
      <c r="G16" s="82"/>
      <c r="J16" s="14" t="s">
        <v>21</v>
      </c>
      <c r="K16" s="14"/>
      <c r="L16" s="14"/>
      <c r="M16" s="14"/>
      <c r="N16" s="14"/>
    </row>
    <row r="17" spans="1:14" ht="18" customHeight="1">
      <c r="A17" s="4"/>
      <c r="B17" s="17" t="s">
        <v>22</v>
      </c>
      <c r="C17" s="12">
        <v>983172.7</v>
      </c>
      <c r="D17" s="12">
        <v>983172.7</v>
      </c>
      <c r="E17" s="12">
        <v>983172.7</v>
      </c>
      <c r="F17" s="12">
        <v>983172.7</v>
      </c>
      <c r="G17" s="12">
        <f t="shared" ref="G17:G27" si="1">F17/E17*100</f>
        <v>100</v>
      </c>
      <c r="J17" s="14"/>
      <c r="K17" s="14"/>
      <c r="L17" s="14"/>
      <c r="M17" s="14"/>
      <c r="N17" s="14"/>
    </row>
    <row r="18" spans="1:14" ht="16.5" customHeight="1">
      <c r="A18" s="4"/>
      <c r="B18" s="27" t="s">
        <v>23</v>
      </c>
      <c r="C18" s="12">
        <v>15231.9</v>
      </c>
      <c r="D18" s="12">
        <v>15231.9</v>
      </c>
      <c r="E18" s="12">
        <v>15231.9</v>
      </c>
      <c r="F18" s="12">
        <v>15231.9</v>
      </c>
      <c r="G18" s="12">
        <f t="shared" si="1"/>
        <v>100</v>
      </c>
      <c r="I18" s="28"/>
      <c r="J18" s="14"/>
      <c r="K18" s="14"/>
      <c r="L18" s="14"/>
      <c r="M18" s="14"/>
      <c r="N18" s="14"/>
    </row>
    <row r="19" spans="1:14" ht="16.5" customHeight="1">
      <c r="A19" s="4"/>
      <c r="B19" s="27" t="s">
        <v>24</v>
      </c>
      <c r="C19" s="12"/>
      <c r="D19" s="12"/>
      <c r="E19" s="12"/>
      <c r="F19" s="12">
        <v>50</v>
      </c>
      <c r="G19" s="12"/>
      <c r="I19" s="28"/>
      <c r="J19" s="14"/>
      <c r="K19" s="14"/>
      <c r="L19" s="14"/>
      <c r="M19" s="14"/>
      <c r="N19" s="14"/>
    </row>
    <row r="20" spans="1:14" ht="30.75" customHeight="1">
      <c r="A20" s="4"/>
      <c r="B20" s="27" t="s">
        <v>25</v>
      </c>
      <c r="C20" s="12">
        <v>3500.6</v>
      </c>
      <c r="D20" s="19">
        <v>1634.8</v>
      </c>
      <c r="E20" s="12">
        <v>1634.8</v>
      </c>
      <c r="F20" s="12">
        <v>1634.8</v>
      </c>
      <c r="G20" s="12">
        <f t="shared" si="1"/>
        <v>100</v>
      </c>
      <c r="I20" s="28"/>
      <c r="J20" s="14"/>
      <c r="K20" s="14"/>
      <c r="L20" s="14"/>
      <c r="M20" s="14"/>
      <c r="N20" s="14"/>
    </row>
    <row r="21" spans="1:14" ht="18" customHeight="1">
      <c r="A21" s="4"/>
      <c r="B21" s="17" t="s">
        <v>26</v>
      </c>
      <c r="C21" s="12">
        <v>153391.20000000001</v>
      </c>
      <c r="D21" s="12">
        <v>153391.20000000001</v>
      </c>
      <c r="E21" s="12">
        <v>229634.8</v>
      </c>
      <c r="F21" s="12">
        <v>76234.7</v>
      </c>
      <c r="G21" s="12">
        <f t="shared" si="1"/>
        <v>33.198234762326969</v>
      </c>
    </row>
    <row r="22" spans="1:14" ht="18" customHeight="1">
      <c r="A22" s="4"/>
      <c r="B22" s="29" t="s">
        <v>27</v>
      </c>
      <c r="C22" s="30">
        <f>SUM(C17:C21)</f>
        <v>1155296.3999999999</v>
      </c>
      <c r="D22" s="30">
        <f>SUM(D17:D21)</f>
        <v>1153430.6000000001</v>
      </c>
      <c r="E22" s="30">
        <f>SUM(E17:E21)</f>
        <v>1229674.2</v>
      </c>
      <c r="F22" s="30">
        <f>SUM(F17:F21)</f>
        <v>1076324.1000000001</v>
      </c>
      <c r="G22" s="31">
        <f t="shared" si="1"/>
        <v>87.529208956323572</v>
      </c>
    </row>
    <row r="23" spans="1:14" ht="18" customHeight="1">
      <c r="A23" s="4"/>
      <c r="B23" s="17" t="s">
        <v>28</v>
      </c>
      <c r="C23" s="12"/>
      <c r="D23" s="12">
        <v>3591.3</v>
      </c>
      <c r="E23" s="12">
        <v>3591.3</v>
      </c>
      <c r="F23" s="12">
        <v>3591.3</v>
      </c>
      <c r="G23" s="12">
        <f t="shared" si="1"/>
        <v>100</v>
      </c>
    </row>
    <row r="24" spans="1:14" ht="18" customHeight="1">
      <c r="A24" s="4"/>
      <c r="B24" s="17" t="s">
        <v>29</v>
      </c>
      <c r="C24" s="12"/>
      <c r="D24" s="12">
        <v>1530.2</v>
      </c>
      <c r="E24" s="12">
        <v>10152.799999999999</v>
      </c>
      <c r="F24" s="12">
        <v>10152.799999999999</v>
      </c>
      <c r="G24" s="12">
        <f t="shared" si="1"/>
        <v>100</v>
      </c>
    </row>
    <row r="25" spans="1:14" ht="18" hidden="1" customHeight="1">
      <c r="A25" s="4"/>
      <c r="B25" s="17" t="s">
        <v>29</v>
      </c>
      <c r="C25" s="12"/>
      <c r="D25" s="12">
        <f>SUM(D24)</f>
        <v>1530.2</v>
      </c>
      <c r="E25" s="12"/>
      <c r="F25" s="12"/>
      <c r="G25" s="12" t="e">
        <f t="shared" si="1"/>
        <v>#DIV/0!</v>
      </c>
    </row>
    <row r="26" spans="1:14" ht="18" customHeight="1">
      <c r="A26" s="32"/>
      <c r="B26" s="33" t="s">
        <v>30</v>
      </c>
      <c r="C26" s="30">
        <f>SUM(C23:C25)</f>
        <v>0</v>
      </c>
      <c r="D26" s="30">
        <f>D23+D24</f>
        <v>5121.5</v>
      </c>
      <c r="E26" s="30">
        <f>E23+E24</f>
        <v>13744.099999999999</v>
      </c>
      <c r="F26" s="30">
        <f>F23+F24</f>
        <v>13744.099999999999</v>
      </c>
      <c r="G26" s="31">
        <f t="shared" si="1"/>
        <v>100</v>
      </c>
    </row>
    <row r="27" spans="1:14" ht="18" customHeight="1">
      <c r="A27" s="34"/>
      <c r="B27" s="35" t="s">
        <v>31</v>
      </c>
      <c r="C27" s="36">
        <f>C15+C22+C26</f>
        <v>1378071.2</v>
      </c>
      <c r="D27" s="36">
        <f>D15+D22+D26</f>
        <v>1381736.9000000001</v>
      </c>
      <c r="E27" s="36">
        <f>E15+E22+E26</f>
        <v>1467230.9000000001</v>
      </c>
      <c r="F27" s="36">
        <f>F15+F22+F26</f>
        <v>1358485.9000000001</v>
      </c>
      <c r="G27" s="37">
        <f t="shared" si="1"/>
        <v>92.588419450544563</v>
      </c>
      <c r="I27" s="28"/>
      <c r="J27" s="38"/>
    </row>
    <row r="28" spans="1:14" ht="0.75" hidden="1" customHeight="1">
      <c r="A28" s="4">
        <v>14</v>
      </c>
      <c r="B28" s="17"/>
      <c r="C28" s="39"/>
      <c r="D28" s="39"/>
      <c r="E28" s="39"/>
      <c r="F28" s="40"/>
      <c r="G28" s="39"/>
    </row>
    <row r="29" spans="1:14" ht="27" hidden="1" customHeight="1">
      <c r="A29" s="4">
        <v>15</v>
      </c>
      <c r="B29" s="41"/>
      <c r="C29" s="39"/>
      <c r="D29" s="39"/>
      <c r="E29" s="39"/>
      <c r="F29" s="40"/>
      <c r="G29" s="39"/>
    </row>
    <row r="30" spans="1:14" ht="21" customHeight="1">
      <c r="A30" s="4">
        <v>15</v>
      </c>
      <c r="B30" s="42" t="s">
        <v>32</v>
      </c>
      <c r="C30" s="43">
        <f>C31+C32</f>
        <v>194690.2</v>
      </c>
      <c r="D30" s="43">
        <f>D31+D32</f>
        <v>194690.2</v>
      </c>
      <c r="E30" s="43">
        <f>E31+E32</f>
        <v>194690.2</v>
      </c>
      <c r="F30" s="43">
        <f>F31+F32</f>
        <v>194690.2</v>
      </c>
      <c r="G30" s="39"/>
    </row>
    <row r="31" spans="1:14" ht="21" customHeight="1">
      <c r="A31" s="4">
        <v>16</v>
      </c>
      <c r="B31" s="44" t="s">
        <v>33</v>
      </c>
      <c r="C31" s="12">
        <v>16969.2</v>
      </c>
      <c r="D31" s="12">
        <v>16969.2</v>
      </c>
      <c r="E31" s="12">
        <v>16969.2</v>
      </c>
      <c r="F31" s="12">
        <v>16969.2</v>
      </c>
      <c r="G31" s="39"/>
    </row>
    <row r="32" spans="1:14" ht="21" customHeight="1">
      <c r="A32" s="4">
        <v>17</v>
      </c>
      <c r="B32" s="44" t="s">
        <v>34</v>
      </c>
      <c r="C32" s="12">
        <v>177721</v>
      </c>
      <c r="D32" s="12">
        <v>177721</v>
      </c>
      <c r="E32" s="12">
        <v>177721</v>
      </c>
      <c r="F32" s="12">
        <v>177721</v>
      </c>
      <c r="G32" s="39"/>
    </row>
    <row r="33" spans="1:7" ht="21" customHeight="1">
      <c r="A33" s="83" t="s">
        <v>35</v>
      </c>
      <c r="B33" s="84"/>
      <c r="C33" s="45"/>
      <c r="D33" s="45"/>
      <c r="E33" s="45"/>
      <c r="F33" s="45"/>
      <c r="G33" s="46"/>
    </row>
    <row r="34" spans="1:7" ht="13.5" customHeight="1">
      <c r="B34" s="47" t="s">
        <v>36</v>
      </c>
    </row>
    <row r="35" spans="1:7" ht="13.5" customHeight="1">
      <c r="B35" s="47"/>
    </row>
    <row r="36" spans="1:7" ht="13.5" customHeight="1">
      <c r="B36" s="47"/>
    </row>
    <row r="37" spans="1:7" ht="20.25" customHeight="1">
      <c r="A37" s="85" t="s">
        <v>37</v>
      </c>
      <c r="B37" s="85"/>
      <c r="C37" s="85"/>
      <c r="D37" s="85"/>
      <c r="E37" s="85"/>
      <c r="F37" s="85"/>
      <c r="G37" s="85"/>
    </row>
  </sheetData>
  <mergeCells count="9">
    <mergeCell ref="A16:G16"/>
    <mergeCell ref="A33:B33"/>
    <mergeCell ref="A37:G37"/>
    <mergeCell ref="A1:G1"/>
    <mergeCell ref="A2:G2"/>
    <mergeCell ref="C4:C5"/>
    <mergeCell ref="E4:G4"/>
    <mergeCell ref="A5:B5"/>
    <mergeCell ref="A15:B15"/>
  </mergeCells>
  <pageMargins left="0.35" right="0.2" top="0.22" bottom="0.38" header="0.17" footer="0.2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topLeftCell="A7" zoomScaleNormal="100" workbookViewId="0">
      <selection activeCell="G6" sqref="G6"/>
    </sheetView>
  </sheetViews>
  <sheetFormatPr defaultRowHeight="15"/>
  <cols>
    <col min="1" max="1" width="4" style="38" customWidth="1"/>
    <col min="2" max="2" width="37.7109375" style="38" customWidth="1"/>
    <col min="3" max="4" width="13.42578125" style="38" customWidth="1"/>
    <col min="5" max="5" width="13.5703125" style="38" customWidth="1"/>
    <col min="6" max="6" width="14.140625" style="38" customWidth="1"/>
    <col min="7" max="7" width="12.7109375" style="38" customWidth="1"/>
    <col min="8" max="9" width="9.140625" style="38"/>
    <col min="10" max="10" width="11.42578125" style="38" bestFit="1" customWidth="1"/>
    <col min="11" max="16384" width="9.140625" style="38"/>
  </cols>
  <sheetData>
    <row r="1" spans="1:7">
      <c r="A1" s="98"/>
      <c r="B1" s="98"/>
      <c r="C1" s="98"/>
      <c r="D1" s="98"/>
      <c r="E1" s="98"/>
      <c r="F1" s="98"/>
      <c r="G1" s="98"/>
    </row>
    <row r="2" spans="1:7" ht="46.5" customHeight="1">
      <c r="A2" s="87" t="s">
        <v>38</v>
      </c>
      <c r="B2" s="87"/>
      <c r="C2" s="87"/>
      <c r="D2" s="87"/>
      <c r="E2" s="87"/>
      <c r="F2" s="87"/>
      <c r="G2" s="87"/>
    </row>
    <row r="3" spans="1:7" ht="18" customHeight="1">
      <c r="C3" s="48" t="s">
        <v>0</v>
      </c>
      <c r="D3" s="49"/>
    </row>
    <row r="4" spans="1:7" ht="19.5" customHeight="1">
      <c r="A4" s="99" t="s">
        <v>1</v>
      </c>
      <c r="B4" s="101" t="s">
        <v>39</v>
      </c>
      <c r="C4" s="101" t="s">
        <v>40</v>
      </c>
      <c r="D4" s="101" t="s">
        <v>41</v>
      </c>
      <c r="E4" s="104" t="s">
        <v>67</v>
      </c>
      <c r="F4" s="105"/>
      <c r="G4" s="106"/>
    </row>
    <row r="5" spans="1:7" ht="41.25" customHeight="1">
      <c r="A5" s="100"/>
      <c r="B5" s="102"/>
      <c r="C5" s="102"/>
      <c r="D5" s="103"/>
      <c r="E5" s="50" t="s">
        <v>42</v>
      </c>
      <c r="F5" s="51" t="s">
        <v>8</v>
      </c>
      <c r="G5" s="5" t="s">
        <v>9</v>
      </c>
    </row>
    <row r="6" spans="1:7" ht="45" customHeight="1">
      <c r="A6" s="52">
        <v>1</v>
      </c>
      <c r="B6" s="53" t="s">
        <v>43</v>
      </c>
      <c r="C6" s="54">
        <v>289736.90000000002</v>
      </c>
      <c r="D6" s="54">
        <v>259806.5</v>
      </c>
      <c r="E6" s="54">
        <v>259806.5</v>
      </c>
      <c r="F6" s="55">
        <v>224477.7</v>
      </c>
      <c r="G6" s="54">
        <f>F6/E6*100</f>
        <v>86.401879860588565</v>
      </c>
    </row>
    <row r="7" spans="1:7" ht="31.5" customHeight="1">
      <c r="A7" s="52"/>
      <c r="B7" s="53" t="s">
        <v>44</v>
      </c>
      <c r="C7" s="54">
        <v>5474.3</v>
      </c>
      <c r="D7" s="54">
        <v>4902.1000000000004</v>
      </c>
      <c r="E7" s="54">
        <v>4902.1000000000004</v>
      </c>
      <c r="F7" s="55">
        <v>4895.1000000000004</v>
      </c>
      <c r="G7" s="54">
        <f t="shared" ref="G7:G16" si="0">F7/E7*100</f>
        <v>99.857204055404821</v>
      </c>
    </row>
    <row r="8" spans="1:7" ht="31.5" customHeight="1">
      <c r="A8" s="52"/>
      <c r="B8" s="53" t="s">
        <v>45</v>
      </c>
      <c r="C8" s="54">
        <v>65595.399999999994</v>
      </c>
      <c r="D8" s="54">
        <v>90867.8</v>
      </c>
      <c r="E8" s="54">
        <v>90867.8</v>
      </c>
      <c r="F8" s="55">
        <v>61485.7</v>
      </c>
      <c r="G8" s="54">
        <f t="shared" si="0"/>
        <v>67.665003444564519</v>
      </c>
    </row>
    <row r="9" spans="1:7" ht="31.5" customHeight="1">
      <c r="A9" s="52"/>
      <c r="B9" s="53" t="s">
        <v>46</v>
      </c>
      <c r="C9" s="54">
        <v>5990</v>
      </c>
      <c r="D9" s="54">
        <v>693.5</v>
      </c>
      <c r="E9" s="54">
        <v>693.5</v>
      </c>
      <c r="F9" s="55"/>
      <c r="G9" s="54">
        <f t="shared" si="0"/>
        <v>0</v>
      </c>
    </row>
    <row r="10" spans="1:7" ht="31.5" customHeight="1">
      <c r="A10" s="52"/>
      <c r="B10" s="53" t="s">
        <v>47</v>
      </c>
      <c r="C10" s="54">
        <v>12450</v>
      </c>
      <c r="D10" s="54">
        <v>9671.5</v>
      </c>
      <c r="E10" s="54">
        <v>9671.5</v>
      </c>
      <c r="F10" s="55">
        <v>7450.9</v>
      </c>
      <c r="G10" s="54">
        <f t="shared" si="0"/>
        <v>77.039755984076919</v>
      </c>
    </row>
    <row r="11" spans="1:7" ht="31.5" customHeight="1">
      <c r="A11" s="52"/>
      <c r="B11" s="53" t="s">
        <v>48</v>
      </c>
      <c r="C11" s="54">
        <v>186890.1</v>
      </c>
      <c r="D11" s="54">
        <v>226394.2</v>
      </c>
      <c r="E11" s="54">
        <v>226394.2</v>
      </c>
      <c r="F11" s="55">
        <v>199497.5</v>
      </c>
      <c r="G11" s="54">
        <f t="shared" si="0"/>
        <v>88.1195277970902</v>
      </c>
    </row>
    <row r="12" spans="1:7" ht="31.5" customHeight="1">
      <c r="A12" s="52"/>
      <c r="B12" s="53" t="s">
        <v>49</v>
      </c>
      <c r="C12" s="54">
        <v>247631.8</v>
      </c>
      <c r="D12" s="54">
        <v>342720.8</v>
      </c>
      <c r="E12" s="54">
        <v>342720.8</v>
      </c>
      <c r="F12" s="55">
        <v>335092.40000000002</v>
      </c>
      <c r="G12" s="54">
        <f t="shared" si="0"/>
        <v>97.774164859559164</v>
      </c>
    </row>
    <row r="13" spans="1:7" ht="31.5" customHeight="1">
      <c r="A13" s="52"/>
      <c r="B13" s="53" t="s">
        <v>50</v>
      </c>
      <c r="C13" s="54">
        <v>65383.6</v>
      </c>
      <c r="D13" s="54">
        <v>146760.29999999999</v>
      </c>
      <c r="E13" s="54">
        <v>146760.29999999999</v>
      </c>
      <c r="F13" s="55">
        <v>31405.8</v>
      </c>
      <c r="G13" s="54">
        <f t="shared" si="0"/>
        <v>21.399383893328103</v>
      </c>
    </row>
    <row r="14" spans="1:7" ht="31.5" customHeight="1">
      <c r="A14" s="52"/>
      <c r="B14" s="53" t="s">
        <v>51</v>
      </c>
      <c r="C14" s="54">
        <v>35109.9</v>
      </c>
      <c r="D14" s="54">
        <v>31584</v>
      </c>
      <c r="E14" s="54">
        <v>31584</v>
      </c>
      <c r="F14" s="55">
        <v>31584</v>
      </c>
      <c r="G14" s="54">
        <f t="shared" si="0"/>
        <v>100</v>
      </c>
    </row>
    <row r="15" spans="1:7" ht="31.5" customHeight="1">
      <c r="A15" s="52"/>
      <c r="B15" s="53" t="s">
        <v>52</v>
      </c>
      <c r="C15" s="54">
        <v>63176.9</v>
      </c>
      <c r="D15" s="54">
        <v>100573.1</v>
      </c>
      <c r="E15" s="54">
        <v>100573.1</v>
      </c>
      <c r="F15" s="55">
        <v>97502.2</v>
      </c>
      <c r="G15" s="54">
        <f t="shared" si="0"/>
        <v>96.946599040896615</v>
      </c>
    </row>
    <row r="16" spans="1:7" ht="43.5" customHeight="1">
      <c r="A16" s="52"/>
      <c r="B16" s="53" t="s">
        <v>53</v>
      </c>
      <c r="C16" s="54">
        <v>26096.2</v>
      </c>
      <c r="D16" s="54">
        <v>30515.200000000001</v>
      </c>
      <c r="E16" s="54">
        <v>30515.200000000001</v>
      </c>
      <c r="F16" s="55">
        <v>30515.200000000001</v>
      </c>
      <c r="G16" s="54">
        <f t="shared" si="0"/>
        <v>100</v>
      </c>
    </row>
    <row r="17" spans="1:12" ht="24.75" customHeight="1">
      <c r="A17" s="95"/>
      <c r="B17" s="56" t="s">
        <v>54</v>
      </c>
      <c r="C17" s="43"/>
      <c r="D17" s="43"/>
      <c r="E17" s="43"/>
      <c r="F17" s="43"/>
      <c r="G17" s="54"/>
    </row>
    <row r="18" spans="1:12" ht="24.75" customHeight="1">
      <c r="A18" s="96"/>
      <c r="B18" s="56" t="s">
        <v>55</v>
      </c>
      <c r="C18" s="54">
        <v>12800.7</v>
      </c>
      <c r="D18" s="54">
        <v>12800.7</v>
      </c>
      <c r="E18" s="54">
        <v>12800.7</v>
      </c>
      <c r="F18" s="55">
        <v>11525.7</v>
      </c>
      <c r="G18" s="54">
        <f>F18/E18*100</f>
        <v>90.039607208980755</v>
      </c>
    </row>
    <row r="19" spans="1:12" ht="24.75" customHeight="1">
      <c r="A19" s="96"/>
      <c r="B19" s="56" t="s">
        <v>56</v>
      </c>
      <c r="C19" s="54">
        <v>66140.7</v>
      </c>
      <c r="D19" s="54">
        <v>66733.399999999994</v>
      </c>
      <c r="E19" s="54">
        <v>66733.399999999994</v>
      </c>
      <c r="F19" s="55">
        <v>63160.4</v>
      </c>
      <c r="G19" s="54">
        <f t="shared" ref="G19:G24" si="1">F19/E19*100</f>
        <v>94.645859494645862</v>
      </c>
    </row>
    <row r="20" spans="1:12" ht="21" customHeight="1">
      <c r="A20" s="97"/>
      <c r="B20" s="56" t="s">
        <v>57</v>
      </c>
      <c r="C20" s="54">
        <v>13000</v>
      </c>
      <c r="D20" s="54">
        <v>13000</v>
      </c>
      <c r="E20" s="54">
        <v>13000</v>
      </c>
      <c r="F20" s="55">
        <v>5277.6</v>
      </c>
      <c r="G20" s="54">
        <f t="shared" si="1"/>
        <v>40.596923076923083</v>
      </c>
    </row>
    <row r="21" spans="1:12" ht="32.25" customHeight="1">
      <c r="A21" s="57"/>
      <c r="B21" s="53" t="s">
        <v>58</v>
      </c>
      <c r="C21" s="54">
        <v>288785.5</v>
      </c>
      <c r="D21" s="54">
        <v>289245.5</v>
      </c>
      <c r="E21" s="54">
        <v>289245.5</v>
      </c>
      <c r="F21" s="55">
        <v>273014.7</v>
      </c>
      <c r="G21" s="54">
        <f t="shared" si="1"/>
        <v>94.388573028793886</v>
      </c>
    </row>
    <row r="22" spans="1:12" ht="33" customHeight="1">
      <c r="A22" s="52"/>
      <c r="B22" s="53" t="s">
        <v>59</v>
      </c>
      <c r="C22" s="54">
        <v>50261.5</v>
      </c>
      <c r="D22" s="54">
        <v>48395.7</v>
      </c>
      <c r="E22" s="54">
        <v>48395.7</v>
      </c>
      <c r="F22" s="58">
        <v>44136.2</v>
      </c>
      <c r="G22" s="54">
        <f t="shared" si="1"/>
        <v>91.198598222569359</v>
      </c>
      <c r="J22" s="59"/>
      <c r="K22" s="60"/>
      <c r="L22" s="59"/>
    </row>
    <row r="23" spans="1:12" ht="30.75" customHeight="1">
      <c r="A23" s="52"/>
      <c r="B23" s="53" t="s">
        <v>60</v>
      </c>
      <c r="C23" s="54">
        <v>5770</v>
      </c>
      <c r="D23" s="54">
        <v>14786.6</v>
      </c>
      <c r="E23" s="54">
        <v>14786.6</v>
      </c>
      <c r="F23" s="58">
        <v>14786.6</v>
      </c>
      <c r="G23" s="54">
        <f t="shared" si="1"/>
        <v>100</v>
      </c>
      <c r="J23" s="59"/>
      <c r="K23" s="60"/>
      <c r="L23" s="59"/>
    </row>
    <row r="24" spans="1:12" ht="29.25" customHeight="1">
      <c r="A24" s="52"/>
      <c r="B24" s="56" t="s">
        <v>61</v>
      </c>
      <c r="C24" s="54">
        <v>10000</v>
      </c>
      <c r="D24" s="54">
        <v>6000</v>
      </c>
      <c r="E24" s="54">
        <v>6000</v>
      </c>
      <c r="F24" s="58">
        <v>5132</v>
      </c>
      <c r="G24" s="54">
        <f t="shared" si="1"/>
        <v>85.533333333333331</v>
      </c>
      <c r="J24" s="59"/>
      <c r="K24" s="60"/>
      <c r="L24" s="59"/>
    </row>
    <row r="25" spans="1:12" ht="24.75" customHeight="1">
      <c r="A25" s="52"/>
      <c r="B25" s="56" t="s">
        <v>62</v>
      </c>
      <c r="C25" s="54">
        <v>122468</v>
      </c>
      <c r="D25" s="54"/>
      <c r="E25" s="54"/>
      <c r="F25" s="54"/>
      <c r="G25" s="54"/>
      <c r="J25" s="59"/>
      <c r="K25" s="60"/>
      <c r="L25" s="59"/>
    </row>
    <row r="26" spans="1:12" ht="24.75" customHeight="1">
      <c r="A26" s="52">
        <v>12</v>
      </c>
      <c r="B26" s="38" t="s">
        <v>63</v>
      </c>
      <c r="C26" s="61"/>
      <c r="D26" s="62">
        <v>-33529.800000000003</v>
      </c>
      <c r="E26" s="61">
        <v>-33529.800000000003</v>
      </c>
      <c r="F26" s="62">
        <v>-36932.6</v>
      </c>
      <c r="G26" s="39"/>
    </row>
    <row r="27" spans="1:12" ht="25.5" customHeight="1">
      <c r="A27" s="80" t="s">
        <v>19</v>
      </c>
      <c r="B27" s="82"/>
      <c r="C27" s="43">
        <f>SUM(C6:C26)</f>
        <v>1572761.5</v>
      </c>
      <c r="D27" s="43">
        <f>SUM(D6:D26)</f>
        <v>1661921.0999999999</v>
      </c>
      <c r="E27" s="43">
        <f>SUM(E6:E26)</f>
        <v>1661921.0999999999</v>
      </c>
      <c r="F27" s="43">
        <f>SUM(F6:F26)</f>
        <v>1404007.0999999999</v>
      </c>
      <c r="G27" s="39"/>
    </row>
    <row r="28" spans="1:12" ht="25.5" customHeight="1">
      <c r="A28" s="59"/>
      <c r="B28" s="63"/>
    </row>
    <row r="29" spans="1:12" ht="15.75" customHeight="1">
      <c r="A29" s="59"/>
      <c r="B29" s="63"/>
      <c r="C29" s="64"/>
    </row>
    <row r="30" spans="1:12" ht="20.25" customHeight="1">
      <c r="A30" s="85" t="s">
        <v>64</v>
      </c>
      <c r="B30" s="85"/>
      <c r="C30" s="85"/>
      <c r="D30" s="85"/>
      <c r="E30" s="85"/>
      <c r="F30" s="85"/>
      <c r="G30" s="85"/>
    </row>
    <row r="32" spans="1:12">
      <c r="D32" s="64"/>
    </row>
  </sheetData>
  <mergeCells count="10">
    <mergeCell ref="A17:A20"/>
    <mergeCell ref="A27:B27"/>
    <mergeCell ref="A30:G30"/>
    <mergeCell ref="A1:G1"/>
    <mergeCell ref="A2:G2"/>
    <mergeCell ref="A4:A5"/>
    <mergeCell ref="B4:B5"/>
    <mergeCell ref="C4:C5"/>
    <mergeCell ref="D4:D5"/>
    <mergeCell ref="E4:G4"/>
  </mergeCells>
  <pageMargins left="0.75" right="0.25" top="0.75" bottom="0.75" header="0.3" footer="0.3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topLeftCell="A7" zoomScaleNormal="100" workbookViewId="0">
      <selection activeCell="E12" sqref="E12:F12"/>
    </sheetView>
  </sheetViews>
  <sheetFormatPr defaultRowHeight="12.75"/>
  <cols>
    <col min="1" max="1" width="3" style="1" customWidth="1"/>
    <col min="2" max="2" width="32" style="1" customWidth="1"/>
    <col min="3" max="3" width="14.42578125" style="1" customWidth="1"/>
    <col min="4" max="4" width="14.7109375" style="1" customWidth="1"/>
    <col min="5" max="6" width="14" style="1" customWidth="1"/>
    <col min="7" max="7" width="12.28515625" style="1" customWidth="1"/>
    <col min="8" max="8" width="9.140625" style="1"/>
    <col min="9" max="9" width="10.140625" style="1" bestFit="1" customWidth="1"/>
    <col min="10" max="10" width="10.85546875" style="1" bestFit="1" customWidth="1"/>
    <col min="11" max="11" width="17.7109375" style="1" customWidth="1"/>
    <col min="12" max="12" width="9.140625" style="1"/>
    <col min="13" max="13" width="14.28515625" style="1" customWidth="1"/>
    <col min="14" max="16384" width="9.140625" style="1"/>
  </cols>
  <sheetData>
    <row r="1" spans="1:14" ht="22.5" customHeight="1">
      <c r="A1" s="86"/>
      <c r="B1" s="86"/>
      <c r="C1" s="86"/>
      <c r="D1" s="86"/>
      <c r="E1" s="86"/>
      <c r="F1" s="86"/>
      <c r="G1" s="86"/>
    </row>
    <row r="2" spans="1:14" ht="27" customHeight="1">
      <c r="A2" s="87" t="s">
        <v>66</v>
      </c>
      <c r="B2" s="87"/>
      <c r="C2" s="87"/>
      <c r="D2" s="87"/>
      <c r="E2" s="87"/>
      <c r="F2" s="87"/>
      <c r="G2" s="87"/>
    </row>
    <row r="3" spans="1:14" ht="13.5" customHeight="1">
      <c r="B3" s="2"/>
      <c r="C3" s="3" t="s">
        <v>68</v>
      </c>
    </row>
    <row r="4" spans="1:14" ht="29.25" customHeight="1">
      <c r="A4" s="4" t="s">
        <v>1</v>
      </c>
      <c r="B4" s="5" t="s">
        <v>2</v>
      </c>
      <c r="C4" s="88" t="s">
        <v>3</v>
      </c>
      <c r="D4" s="6" t="s">
        <v>4</v>
      </c>
      <c r="E4" s="90" t="s">
        <v>69</v>
      </c>
      <c r="F4" s="91"/>
      <c r="G4" s="92"/>
    </row>
    <row r="5" spans="1:14" ht="36" customHeight="1">
      <c r="A5" s="80" t="s">
        <v>5</v>
      </c>
      <c r="B5" s="82"/>
      <c r="C5" s="89"/>
      <c r="D5" s="65" t="s">
        <v>6</v>
      </c>
      <c r="E5" s="8" t="s">
        <v>7</v>
      </c>
      <c r="F5" s="9" t="s">
        <v>8</v>
      </c>
      <c r="G5" s="10" t="s">
        <v>9</v>
      </c>
    </row>
    <row r="6" spans="1:14" ht="51.75" customHeight="1">
      <c r="A6" s="4">
        <v>1</v>
      </c>
      <c r="B6" s="11" t="s">
        <v>10</v>
      </c>
      <c r="C6" s="12">
        <v>58000</v>
      </c>
      <c r="D6" s="12">
        <v>58000</v>
      </c>
      <c r="E6" s="12">
        <v>13340</v>
      </c>
      <c r="F6" s="13">
        <v>4890</v>
      </c>
      <c r="G6" s="12">
        <f t="shared" ref="G6:G14" si="0">F6/E6*100</f>
        <v>36.656671664167916</v>
      </c>
      <c r="J6" s="14"/>
      <c r="K6" s="15"/>
      <c r="L6" s="14"/>
      <c r="M6" s="16"/>
      <c r="N6" s="14"/>
    </row>
    <row r="7" spans="1:14" ht="22.5" customHeight="1">
      <c r="A7" s="4">
        <v>2</v>
      </c>
      <c r="B7" s="17" t="s">
        <v>70</v>
      </c>
      <c r="C7" s="12">
        <v>105000</v>
      </c>
      <c r="D7" s="12">
        <v>105000</v>
      </c>
      <c r="E7" s="12">
        <v>31500</v>
      </c>
      <c r="F7" s="13">
        <v>28170</v>
      </c>
      <c r="G7" s="12">
        <f t="shared" si="0"/>
        <v>89.428571428571431</v>
      </c>
      <c r="J7" s="14"/>
      <c r="K7" s="15"/>
      <c r="L7" s="14"/>
      <c r="M7" s="16"/>
      <c r="N7" s="14"/>
    </row>
    <row r="8" spans="1:14" ht="22.5" customHeight="1">
      <c r="A8" s="4">
        <v>3</v>
      </c>
      <c r="B8" s="17" t="s">
        <v>12</v>
      </c>
      <c r="C8" s="12">
        <v>5000</v>
      </c>
      <c r="D8" s="12">
        <v>5000</v>
      </c>
      <c r="E8" s="12">
        <v>1250</v>
      </c>
      <c r="F8" s="13">
        <v>971.9</v>
      </c>
      <c r="G8" s="12">
        <f t="shared" si="0"/>
        <v>77.751999999999995</v>
      </c>
      <c r="J8" s="14"/>
      <c r="K8" s="15"/>
      <c r="L8" s="14"/>
      <c r="M8" s="16"/>
      <c r="N8" s="14"/>
    </row>
    <row r="9" spans="1:14" ht="22.5" customHeight="1">
      <c r="A9" s="4">
        <v>4</v>
      </c>
      <c r="B9" s="17" t="s">
        <v>13</v>
      </c>
      <c r="C9" s="12">
        <v>5200</v>
      </c>
      <c r="D9" s="12">
        <v>5200</v>
      </c>
      <c r="E9" s="12">
        <v>3900</v>
      </c>
      <c r="F9" s="13">
        <v>3762.6</v>
      </c>
      <c r="G9" s="12">
        <f t="shared" si="0"/>
        <v>96.476923076923072</v>
      </c>
      <c r="J9" s="14"/>
      <c r="K9" s="15"/>
      <c r="L9" s="14"/>
      <c r="M9" s="16"/>
      <c r="N9" s="14"/>
    </row>
    <row r="10" spans="1:14" ht="22.5" customHeight="1">
      <c r="A10" s="4">
        <v>6</v>
      </c>
      <c r="B10" s="17" t="s">
        <v>14</v>
      </c>
      <c r="C10" s="12">
        <v>16500</v>
      </c>
      <c r="D10" s="12">
        <v>16500</v>
      </c>
      <c r="E10" s="12">
        <v>4950</v>
      </c>
      <c r="F10" s="13">
        <v>3196.6</v>
      </c>
      <c r="G10" s="12">
        <f t="shared" si="0"/>
        <v>64.577777777777783</v>
      </c>
      <c r="J10" s="14"/>
      <c r="K10" s="15"/>
      <c r="L10" s="14"/>
      <c r="M10" s="16"/>
      <c r="N10" s="14"/>
    </row>
    <row r="11" spans="1:14" ht="22.5" customHeight="1">
      <c r="A11" s="4">
        <v>7</v>
      </c>
      <c r="B11" s="17" t="s">
        <v>15</v>
      </c>
      <c r="C11" s="12">
        <v>63000</v>
      </c>
      <c r="D11" s="12">
        <v>63000</v>
      </c>
      <c r="E11" s="12">
        <v>18300</v>
      </c>
      <c r="F11" s="13">
        <v>14336.5</v>
      </c>
      <c r="G11" s="12">
        <f t="shared" si="0"/>
        <v>78.341530054644807</v>
      </c>
      <c r="J11" s="14"/>
      <c r="K11" s="15"/>
      <c r="L11" s="14"/>
      <c r="M11" s="16"/>
      <c r="N11" s="14"/>
    </row>
    <row r="12" spans="1:14" ht="22.5" customHeight="1">
      <c r="A12" s="4">
        <v>8</v>
      </c>
      <c r="B12" s="18" t="s">
        <v>16</v>
      </c>
      <c r="C12" s="19">
        <v>900.7</v>
      </c>
      <c r="D12" s="19">
        <v>900.7</v>
      </c>
      <c r="E12" s="20">
        <v>900.7</v>
      </c>
      <c r="F12" s="19">
        <v>1100</v>
      </c>
      <c r="G12" s="12">
        <f t="shared" si="0"/>
        <v>122.12723437326522</v>
      </c>
      <c r="J12" s="14"/>
      <c r="K12" s="15"/>
      <c r="L12" s="14"/>
      <c r="M12" s="16"/>
      <c r="N12" s="14"/>
    </row>
    <row r="13" spans="1:14" ht="22.5" customHeight="1">
      <c r="A13" s="4">
        <v>9</v>
      </c>
      <c r="B13" s="17" t="s">
        <v>17</v>
      </c>
      <c r="C13" s="12">
        <v>1999</v>
      </c>
      <c r="D13" s="12">
        <v>1999</v>
      </c>
      <c r="E13" s="21">
        <v>499.8</v>
      </c>
      <c r="F13" s="12">
        <v>499.8</v>
      </c>
      <c r="G13" s="12">
        <f t="shared" si="0"/>
        <v>100</v>
      </c>
      <c r="J13" s="14"/>
      <c r="K13" s="15"/>
      <c r="L13" s="14"/>
      <c r="M13" s="16"/>
      <c r="N13" s="14"/>
    </row>
    <row r="14" spans="1:14" ht="22.5" customHeight="1">
      <c r="A14" s="4">
        <v>10</v>
      </c>
      <c r="B14" s="17" t="s">
        <v>18</v>
      </c>
      <c r="C14" s="12">
        <v>19000</v>
      </c>
      <c r="D14" s="12">
        <v>19000</v>
      </c>
      <c r="E14" s="12">
        <v>4750</v>
      </c>
      <c r="F14" s="13">
        <v>3173.9</v>
      </c>
      <c r="G14" s="12">
        <f t="shared" si="0"/>
        <v>66.81894736842105</v>
      </c>
      <c r="J14" s="14"/>
      <c r="K14" s="15"/>
      <c r="L14" s="14"/>
      <c r="M14" s="16"/>
      <c r="N14" s="14"/>
    </row>
    <row r="15" spans="1:14" ht="20.25" customHeight="1">
      <c r="A15" s="93" t="s">
        <v>19</v>
      </c>
      <c r="B15" s="94"/>
      <c r="C15" s="22">
        <f>SUM(C6:C14)</f>
        <v>274599.7</v>
      </c>
      <c r="D15" s="22">
        <f>SUM(D6:D14)</f>
        <v>274599.7</v>
      </c>
      <c r="E15" s="22">
        <f>SUM(E6:E14)</f>
        <v>79390.5</v>
      </c>
      <c r="F15" s="22">
        <f>SUM(F6:F14)</f>
        <v>60101.3</v>
      </c>
      <c r="G15" s="23">
        <f>F15/E15*100</f>
        <v>75.703390204117625</v>
      </c>
      <c r="J15" s="14"/>
      <c r="K15" s="24"/>
      <c r="L15" s="25"/>
      <c r="M15" s="26"/>
      <c r="N15" s="14"/>
    </row>
    <row r="16" spans="1:14" ht="15" customHeight="1">
      <c r="A16" s="80" t="s">
        <v>20</v>
      </c>
      <c r="B16" s="81"/>
      <c r="C16" s="81"/>
      <c r="D16" s="81"/>
      <c r="E16" s="81"/>
      <c r="F16" s="81"/>
      <c r="G16" s="82"/>
      <c r="J16" s="14" t="s">
        <v>21</v>
      </c>
      <c r="K16" s="14"/>
      <c r="L16" s="14"/>
      <c r="M16" s="14"/>
      <c r="N16" s="14"/>
    </row>
    <row r="17" spans="1:14" ht="18" customHeight="1">
      <c r="A17" s="4"/>
      <c r="B17" s="17" t="s">
        <v>22</v>
      </c>
      <c r="C17" s="54">
        <v>984550.1</v>
      </c>
      <c r="D17" s="54">
        <v>984550.1</v>
      </c>
      <c r="E17" s="12">
        <v>246137.5</v>
      </c>
      <c r="F17" s="12">
        <v>246137.5</v>
      </c>
      <c r="G17" s="12">
        <f t="shared" ref="G17:G25" si="1">F17/E17*100</f>
        <v>100</v>
      </c>
      <c r="J17" s="14"/>
      <c r="K17" s="14"/>
      <c r="L17" s="14"/>
      <c r="M17" s="14"/>
      <c r="N17" s="14"/>
    </row>
    <row r="18" spans="1:14" ht="16.5" customHeight="1">
      <c r="A18" s="4"/>
      <c r="B18" s="27" t="s">
        <v>23</v>
      </c>
      <c r="C18" s="12">
        <v>15231.9</v>
      </c>
      <c r="D18" s="12">
        <v>15231.9</v>
      </c>
      <c r="E18" s="12">
        <v>3808</v>
      </c>
      <c r="F18" s="12">
        <v>3808</v>
      </c>
      <c r="G18" s="12">
        <f t="shared" si="1"/>
        <v>100</v>
      </c>
      <c r="I18" s="28"/>
      <c r="J18" s="14"/>
      <c r="K18" s="14"/>
      <c r="L18" s="14"/>
      <c r="M18" s="14"/>
      <c r="N18" s="14"/>
    </row>
    <row r="19" spans="1:14" ht="16.5" customHeight="1">
      <c r="A19" s="4"/>
      <c r="B19" s="27" t="s">
        <v>24</v>
      </c>
      <c r="C19" s="12"/>
      <c r="D19" s="12"/>
      <c r="E19" s="12"/>
      <c r="F19" s="12"/>
      <c r="G19" s="12"/>
      <c r="I19" s="28"/>
      <c r="J19" s="14"/>
      <c r="K19" s="14"/>
      <c r="L19" s="14"/>
      <c r="M19" s="14"/>
      <c r="N19" s="14"/>
    </row>
    <row r="20" spans="1:14" ht="30.75" customHeight="1">
      <c r="A20" s="4"/>
      <c r="B20" s="27" t="s">
        <v>25</v>
      </c>
      <c r="C20" s="12">
        <v>3268.3</v>
      </c>
      <c r="D20" s="12">
        <v>3268.3</v>
      </c>
      <c r="E20" s="12">
        <v>672.7</v>
      </c>
      <c r="F20" s="12">
        <v>672.7</v>
      </c>
      <c r="G20" s="12">
        <f t="shared" si="1"/>
        <v>100</v>
      </c>
      <c r="I20" s="28"/>
      <c r="J20" s="14"/>
      <c r="K20" s="14"/>
      <c r="L20" s="14"/>
      <c r="M20" s="14"/>
      <c r="N20" s="14"/>
    </row>
    <row r="21" spans="1:14" ht="18" customHeight="1">
      <c r="A21" s="4"/>
      <c r="B21" s="17" t="s">
        <v>26</v>
      </c>
      <c r="C21" s="12"/>
      <c r="D21" s="12"/>
      <c r="E21" s="12"/>
      <c r="F21" s="12"/>
      <c r="G21" s="12"/>
    </row>
    <row r="22" spans="1:14" ht="18" customHeight="1">
      <c r="A22" s="4"/>
      <c r="B22" s="29" t="s">
        <v>27</v>
      </c>
      <c r="C22" s="30">
        <f>SUM(C17:C21)</f>
        <v>1003050.3</v>
      </c>
      <c r="D22" s="30">
        <f>SUM(D17:D21)</f>
        <v>1003050.3</v>
      </c>
      <c r="E22" s="30">
        <f>SUM(E17:E21)</f>
        <v>250618.2</v>
      </c>
      <c r="F22" s="30">
        <f>SUM(F17:F21)</f>
        <v>250618.2</v>
      </c>
      <c r="G22" s="31">
        <f t="shared" si="1"/>
        <v>100</v>
      </c>
    </row>
    <row r="23" spans="1:14" ht="18" customHeight="1">
      <c r="A23" s="4"/>
      <c r="B23" s="17" t="s">
        <v>28</v>
      </c>
      <c r="C23" s="12"/>
      <c r="D23" s="12"/>
      <c r="E23" s="12"/>
      <c r="F23" s="12"/>
      <c r="G23" s="12"/>
    </row>
    <row r="24" spans="1:14" ht="18" customHeight="1">
      <c r="A24" s="4"/>
      <c r="B24" s="17" t="s">
        <v>29</v>
      </c>
      <c r="C24" s="12"/>
      <c r="D24" s="12"/>
      <c r="E24" s="12"/>
      <c r="F24" s="12"/>
      <c r="G24" s="12"/>
    </row>
    <row r="25" spans="1:14" ht="18" hidden="1" customHeight="1">
      <c r="A25" s="4"/>
      <c r="B25" s="17" t="s">
        <v>29</v>
      </c>
      <c r="C25" s="12"/>
      <c r="D25" s="12">
        <f>SUM(D24)</f>
        <v>0</v>
      </c>
      <c r="E25" s="12"/>
      <c r="F25" s="12"/>
      <c r="G25" s="12" t="e">
        <f t="shared" si="1"/>
        <v>#DIV/0!</v>
      </c>
    </row>
    <row r="26" spans="1:14" ht="18" customHeight="1">
      <c r="A26" s="32"/>
      <c r="B26" s="33" t="s">
        <v>30</v>
      </c>
      <c r="C26" s="30">
        <f>SUM(C23:C25)</f>
        <v>0</v>
      </c>
      <c r="D26" s="30">
        <f>D23+D24</f>
        <v>0</v>
      </c>
      <c r="E26" s="30">
        <f>E23+E24</f>
        <v>0</v>
      </c>
      <c r="F26" s="30">
        <f>F23+F24</f>
        <v>0</v>
      </c>
      <c r="G26" s="31"/>
    </row>
    <row r="27" spans="1:14" ht="18" customHeight="1">
      <c r="A27" s="34"/>
      <c r="B27" s="35" t="s">
        <v>31</v>
      </c>
      <c r="C27" s="36">
        <f>C15+C22+C26</f>
        <v>1277650</v>
      </c>
      <c r="D27" s="36">
        <f>D15+D22+D26</f>
        <v>1277650</v>
      </c>
      <c r="E27" s="36">
        <f>E15+E22+E26</f>
        <v>330008.7</v>
      </c>
      <c r="F27" s="36">
        <f>F15+F22+F26</f>
        <v>310719.5</v>
      </c>
      <c r="G27" s="37"/>
      <c r="I27" s="28"/>
      <c r="J27" s="38"/>
    </row>
    <row r="28" spans="1:14" ht="0.75" hidden="1" customHeight="1">
      <c r="A28" s="4">
        <v>14</v>
      </c>
      <c r="B28" s="17"/>
      <c r="C28" s="39"/>
      <c r="D28" s="39"/>
      <c r="E28" s="39"/>
      <c r="F28" s="40"/>
      <c r="G28" s="39"/>
    </row>
    <row r="29" spans="1:14" ht="27" hidden="1" customHeight="1">
      <c r="A29" s="4">
        <v>15</v>
      </c>
      <c r="B29" s="41"/>
      <c r="C29" s="39"/>
      <c r="D29" s="39"/>
      <c r="E29" s="39"/>
      <c r="F29" s="40"/>
      <c r="G29" s="39"/>
    </row>
    <row r="30" spans="1:14" ht="21" customHeight="1">
      <c r="A30" s="4">
        <v>15</v>
      </c>
      <c r="B30" s="42" t="s">
        <v>32</v>
      </c>
      <c r="C30" s="43">
        <f>C31+C32</f>
        <v>302560.09999999998</v>
      </c>
      <c r="D30" s="43">
        <f>D31+D32</f>
        <v>302560.09999999998</v>
      </c>
      <c r="E30" s="43">
        <f>E31+E32</f>
        <v>302560.09999999998</v>
      </c>
      <c r="F30" s="43">
        <f>F31+F32</f>
        <v>302560.09999999998</v>
      </c>
      <c r="G30" s="43">
        <f>G31+G32</f>
        <v>302560.09999999998</v>
      </c>
    </row>
    <row r="31" spans="1:14" ht="21" customHeight="1">
      <c r="A31" s="4">
        <v>16</v>
      </c>
      <c r="B31" s="44" t="s">
        <v>33</v>
      </c>
      <c r="C31" s="12">
        <v>159327.9</v>
      </c>
      <c r="D31" s="12">
        <v>159327.9</v>
      </c>
      <c r="E31" s="12">
        <v>159327.9</v>
      </c>
      <c r="F31" s="12">
        <v>159327.9</v>
      </c>
      <c r="G31" s="12">
        <v>159327.9</v>
      </c>
    </row>
    <row r="32" spans="1:14" ht="21" customHeight="1">
      <c r="A32" s="4">
        <v>17</v>
      </c>
      <c r="B32" s="44" t="s">
        <v>34</v>
      </c>
      <c r="C32" s="12">
        <v>143232.20000000001</v>
      </c>
      <c r="D32" s="12">
        <v>143232.20000000001</v>
      </c>
      <c r="E32" s="12">
        <v>143232.20000000001</v>
      </c>
      <c r="F32" s="12">
        <v>143232.20000000001</v>
      </c>
      <c r="G32" s="12">
        <v>143232.20000000001</v>
      </c>
    </row>
    <row r="33" spans="1:7" ht="21" customHeight="1">
      <c r="A33" s="83" t="s">
        <v>35</v>
      </c>
      <c r="B33" s="84"/>
      <c r="C33" s="45"/>
      <c r="D33" s="45"/>
      <c r="E33" s="45"/>
      <c r="F33" s="45"/>
      <c r="G33" s="46"/>
    </row>
    <row r="34" spans="1:7" ht="13.5" customHeight="1">
      <c r="B34" s="47" t="s">
        <v>36</v>
      </c>
    </row>
    <row r="35" spans="1:7" ht="13.5" customHeight="1">
      <c r="B35" s="47"/>
    </row>
    <row r="36" spans="1:7" ht="13.5" customHeight="1">
      <c r="B36" s="47"/>
    </row>
    <row r="37" spans="1:7" ht="20.25" customHeight="1">
      <c r="A37" s="85" t="s">
        <v>37</v>
      </c>
      <c r="B37" s="85"/>
      <c r="C37" s="85"/>
      <c r="D37" s="85"/>
      <c r="E37" s="85"/>
      <c r="F37" s="85"/>
      <c r="G37" s="85"/>
    </row>
  </sheetData>
  <mergeCells count="9">
    <mergeCell ref="A16:G16"/>
    <mergeCell ref="A33:B33"/>
    <mergeCell ref="A37:G37"/>
    <mergeCell ref="A1:G1"/>
    <mergeCell ref="A2:G2"/>
    <mergeCell ref="C4:C5"/>
    <mergeCell ref="E4:G4"/>
    <mergeCell ref="A5:B5"/>
    <mergeCell ref="A15:B15"/>
  </mergeCells>
  <pageMargins left="0.35" right="0.2" top="0.22" bottom="0.38" header="0.17" footer="0.24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7"/>
  <sheetViews>
    <sheetView zoomScaleNormal="100" workbookViewId="0">
      <selection activeCell="D7" sqref="D7"/>
    </sheetView>
  </sheetViews>
  <sheetFormatPr defaultRowHeight="12.75"/>
  <cols>
    <col min="1" max="1" width="3" style="1" customWidth="1"/>
    <col min="2" max="2" width="32" style="1" customWidth="1"/>
    <col min="3" max="3" width="14.42578125" style="1" customWidth="1"/>
    <col min="4" max="4" width="14.7109375" style="1" customWidth="1"/>
    <col min="5" max="5" width="14" style="1" customWidth="1"/>
    <col min="6" max="6" width="14" style="28" customWidth="1"/>
    <col min="7" max="7" width="12.28515625" style="1" customWidth="1"/>
    <col min="8" max="8" width="9.140625" style="1"/>
    <col min="9" max="9" width="10.140625" style="1" bestFit="1" customWidth="1"/>
    <col min="10" max="10" width="10.85546875" style="1" bestFit="1" customWidth="1"/>
    <col min="11" max="11" width="17.7109375" style="1" customWidth="1"/>
    <col min="12" max="12" width="9.140625" style="1"/>
    <col min="13" max="13" width="14.28515625" style="1" customWidth="1"/>
    <col min="14" max="16384" width="9.140625" style="1"/>
  </cols>
  <sheetData>
    <row r="1" spans="1:14" ht="22.5" customHeight="1">
      <c r="A1" s="98" t="s">
        <v>91</v>
      </c>
      <c r="B1" s="98"/>
      <c r="C1" s="98"/>
      <c r="D1" s="98"/>
      <c r="E1" s="98"/>
      <c r="F1" s="98"/>
      <c r="G1" s="98"/>
    </row>
    <row r="2" spans="1:14" ht="27" customHeight="1">
      <c r="A2" s="87" t="s">
        <v>84</v>
      </c>
      <c r="B2" s="87"/>
      <c r="C2" s="87"/>
      <c r="D2" s="87"/>
      <c r="E2" s="87"/>
      <c r="F2" s="87"/>
      <c r="G2" s="87"/>
    </row>
    <row r="3" spans="1:14" ht="13.5" customHeight="1">
      <c r="B3" s="2"/>
      <c r="C3" s="3" t="s">
        <v>85</v>
      </c>
    </row>
    <row r="4" spans="1:14" ht="29.25" customHeight="1">
      <c r="A4" s="4" t="s">
        <v>1</v>
      </c>
      <c r="B4" s="5" t="s">
        <v>2</v>
      </c>
      <c r="C4" s="88" t="s">
        <v>3</v>
      </c>
      <c r="D4" s="6" t="s">
        <v>4</v>
      </c>
      <c r="E4" s="90" t="s">
        <v>86</v>
      </c>
      <c r="F4" s="91"/>
      <c r="G4" s="92"/>
    </row>
    <row r="5" spans="1:14" ht="36" customHeight="1">
      <c r="A5" s="80" t="s">
        <v>5</v>
      </c>
      <c r="B5" s="82"/>
      <c r="C5" s="89"/>
      <c r="D5" s="76" t="s">
        <v>6</v>
      </c>
      <c r="E5" s="8" t="s">
        <v>7</v>
      </c>
      <c r="F5" s="78" t="s">
        <v>8</v>
      </c>
      <c r="G5" s="10" t="s">
        <v>9</v>
      </c>
    </row>
    <row r="6" spans="1:14" ht="51.75" customHeight="1">
      <c r="A6" s="4">
        <v>1</v>
      </c>
      <c r="B6" s="11" t="s">
        <v>10</v>
      </c>
      <c r="C6" s="12">
        <v>58000</v>
      </c>
      <c r="D6" s="12">
        <v>58000</v>
      </c>
      <c r="E6" s="12">
        <v>58000</v>
      </c>
      <c r="F6" s="12">
        <v>48135.5</v>
      </c>
      <c r="G6" s="12">
        <f t="shared" ref="G6:G13" si="0">F6/E6*100</f>
        <v>82.992241379310343</v>
      </c>
      <c r="J6" s="14"/>
      <c r="K6" s="15"/>
      <c r="L6" s="14"/>
      <c r="M6" s="16"/>
      <c r="N6" s="14"/>
    </row>
    <row r="7" spans="1:14" ht="22.5" customHeight="1">
      <c r="A7" s="4">
        <v>2</v>
      </c>
      <c r="B7" s="17" t="s">
        <v>70</v>
      </c>
      <c r="C7" s="12">
        <v>105000</v>
      </c>
      <c r="D7" s="12">
        <v>105000</v>
      </c>
      <c r="E7" s="12">
        <v>105000</v>
      </c>
      <c r="F7" s="12">
        <v>119002.9</v>
      </c>
      <c r="G7" s="12">
        <f t="shared" si="0"/>
        <v>113.33609523809523</v>
      </c>
      <c r="J7" s="14"/>
      <c r="K7" s="15"/>
      <c r="L7" s="14"/>
      <c r="M7" s="16"/>
      <c r="N7" s="14"/>
    </row>
    <row r="8" spans="1:14" ht="22.5" customHeight="1">
      <c r="A8" s="4">
        <v>3</v>
      </c>
      <c r="B8" s="17" t="s">
        <v>12</v>
      </c>
      <c r="C8" s="12">
        <v>5000</v>
      </c>
      <c r="D8" s="12">
        <v>5000</v>
      </c>
      <c r="E8" s="12">
        <v>5000</v>
      </c>
      <c r="F8" s="12">
        <v>4538.2</v>
      </c>
      <c r="G8" s="12">
        <f t="shared" si="0"/>
        <v>90.763999999999996</v>
      </c>
      <c r="J8" s="14"/>
      <c r="K8" s="15"/>
      <c r="L8" s="14"/>
      <c r="M8" s="16"/>
      <c r="N8" s="14"/>
    </row>
    <row r="9" spans="1:14" ht="22.5" customHeight="1">
      <c r="A9" s="4">
        <v>4</v>
      </c>
      <c r="B9" s="17" t="s">
        <v>13</v>
      </c>
      <c r="C9" s="12">
        <v>5200</v>
      </c>
      <c r="D9" s="12">
        <v>5200</v>
      </c>
      <c r="E9" s="12">
        <v>5200</v>
      </c>
      <c r="F9" s="12">
        <v>6001.9</v>
      </c>
      <c r="G9" s="12">
        <f t="shared" si="0"/>
        <v>115.42115384615383</v>
      </c>
      <c r="J9" s="14"/>
      <c r="K9" s="15"/>
      <c r="L9" s="14"/>
      <c r="M9" s="16"/>
      <c r="N9" s="14"/>
    </row>
    <row r="10" spans="1:14" ht="22.5" customHeight="1">
      <c r="A10" s="4">
        <v>6</v>
      </c>
      <c r="B10" s="17" t="s">
        <v>14</v>
      </c>
      <c r="C10" s="12">
        <v>16500</v>
      </c>
      <c r="D10" s="12">
        <v>16500</v>
      </c>
      <c r="E10" s="12">
        <v>16500</v>
      </c>
      <c r="F10" s="12">
        <v>15280.6</v>
      </c>
      <c r="G10" s="12">
        <f t="shared" si="0"/>
        <v>92.609696969696969</v>
      </c>
      <c r="J10" s="14"/>
      <c r="K10" s="15"/>
      <c r="L10" s="14"/>
      <c r="M10" s="16"/>
      <c r="N10" s="14"/>
    </row>
    <row r="11" spans="1:14" ht="22.5" customHeight="1">
      <c r="A11" s="4">
        <v>7</v>
      </c>
      <c r="B11" s="17" t="s">
        <v>15</v>
      </c>
      <c r="C11" s="12">
        <v>63000</v>
      </c>
      <c r="D11" s="12">
        <v>63000</v>
      </c>
      <c r="E11" s="12">
        <v>63000</v>
      </c>
      <c r="F11" s="12">
        <v>72155.399999999994</v>
      </c>
      <c r="G11" s="12">
        <f t="shared" si="0"/>
        <v>114.53238095238095</v>
      </c>
      <c r="J11" s="14"/>
      <c r="K11" s="15"/>
      <c r="L11" s="14"/>
      <c r="M11" s="16"/>
      <c r="N11" s="14"/>
    </row>
    <row r="12" spans="1:14" ht="22.5" customHeight="1">
      <c r="A12" s="4">
        <v>8</v>
      </c>
      <c r="B12" s="18" t="s">
        <v>16</v>
      </c>
      <c r="C12" s="19">
        <v>900.7</v>
      </c>
      <c r="D12" s="19">
        <v>900.7</v>
      </c>
      <c r="E12" s="19">
        <v>900.7</v>
      </c>
      <c r="F12" s="19">
        <v>2110</v>
      </c>
      <c r="G12" s="12">
        <f t="shared" si="0"/>
        <v>234.26224047962694</v>
      </c>
      <c r="J12" s="14"/>
      <c r="K12" s="15"/>
      <c r="L12" s="14"/>
      <c r="M12" s="16"/>
      <c r="N12" s="14"/>
    </row>
    <row r="13" spans="1:14" ht="22.5" customHeight="1">
      <c r="A13" s="4">
        <v>10</v>
      </c>
      <c r="B13" s="17" t="s">
        <v>18</v>
      </c>
      <c r="C13" s="12">
        <v>19000</v>
      </c>
      <c r="D13" s="12">
        <v>19000</v>
      </c>
      <c r="E13" s="12">
        <v>19000</v>
      </c>
      <c r="F13" s="12">
        <v>16579.599999999999</v>
      </c>
      <c r="G13" s="12">
        <f t="shared" si="0"/>
        <v>87.261052631578934</v>
      </c>
      <c r="J13" s="14"/>
      <c r="K13" s="15"/>
      <c r="L13" s="14"/>
      <c r="M13" s="16"/>
      <c r="N13" s="14"/>
    </row>
    <row r="14" spans="1:14" ht="20.25" customHeight="1">
      <c r="A14" s="93" t="s">
        <v>19</v>
      </c>
      <c r="B14" s="94"/>
      <c r="C14" s="22">
        <f>SUM(C6:C13)</f>
        <v>272600.7</v>
      </c>
      <c r="D14" s="22">
        <f>SUM(D6:D13)</f>
        <v>272600.7</v>
      </c>
      <c r="E14" s="22">
        <f>SUM(E6:E13)</f>
        <v>272600.7</v>
      </c>
      <c r="F14" s="22">
        <f>SUM(F6:F13)</f>
        <v>283804.09999999998</v>
      </c>
      <c r="G14" s="23">
        <f>F14/E14*100</f>
        <v>104.10982070112071</v>
      </c>
      <c r="J14" s="14"/>
      <c r="K14" s="24"/>
      <c r="L14" s="25"/>
      <c r="M14" s="26"/>
      <c r="N14" s="14"/>
    </row>
    <row r="15" spans="1:14" ht="15" customHeight="1">
      <c r="A15" s="80" t="s">
        <v>20</v>
      </c>
      <c r="B15" s="81"/>
      <c r="C15" s="81"/>
      <c r="D15" s="81"/>
      <c r="E15" s="81"/>
      <c r="F15" s="81"/>
      <c r="G15" s="82"/>
      <c r="J15" s="14" t="s">
        <v>21</v>
      </c>
      <c r="K15" s="14"/>
      <c r="L15" s="14"/>
      <c r="M15" s="14"/>
      <c r="N15" s="14"/>
    </row>
    <row r="16" spans="1:14" ht="18" customHeight="1">
      <c r="A16" s="4"/>
      <c r="B16" s="17" t="s">
        <v>22</v>
      </c>
      <c r="C16" s="54">
        <v>984550.1</v>
      </c>
      <c r="D16" s="54">
        <v>984550.1</v>
      </c>
      <c r="E16" s="54">
        <v>984550.1</v>
      </c>
      <c r="F16" s="54">
        <v>984550.1</v>
      </c>
      <c r="G16" s="12">
        <f t="shared" ref="G16:G25" si="1">F16/E16*100</f>
        <v>100</v>
      </c>
      <c r="J16" s="14"/>
      <c r="K16" s="14"/>
      <c r="L16" s="14"/>
      <c r="M16" s="14"/>
      <c r="N16" s="14"/>
    </row>
    <row r="17" spans="1:14" ht="16.5" customHeight="1">
      <c r="A17" s="4"/>
      <c r="B17" s="27" t="s">
        <v>23</v>
      </c>
      <c r="C17" s="12">
        <v>15231.9</v>
      </c>
      <c r="D17" s="12">
        <v>15231.9</v>
      </c>
      <c r="E17" s="12">
        <v>15231.9</v>
      </c>
      <c r="F17" s="12">
        <v>15231.9</v>
      </c>
      <c r="G17" s="12">
        <f t="shared" si="1"/>
        <v>100</v>
      </c>
      <c r="I17" s="28"/>
      <c r="J17" s="14"/>
      <c r="K17" s="14"/>
      <c r="L17" s="14"/>
      <c r="M17" s="14"/>
      <c r="N17" s="14"/>
    </row>
    <row r="18" spans="1:14" ht="16.5" customHeight="1">
      <c r="A18" s="4"/>
      <c r="B18" s="27" t="s">
        <v>24</v>
      </c>
      <c r="C18" s="12"/>
      <c r="D18" s="12"/>
      <c r="E18" s="12"/>
      <c r="F18" s="12"/>
      <c r="G18" s="12"/>
      <c r="I18" s="28"/>
      <c r="J18" s="14"/>
      <c r="K18" s="14"/>
      <c r="L18" s="14"/>
      <c r="M18" s="14"/>
      <c r="N18" s="14"/>
    </row>
    <row r="19" spans="1:14" ht="30.75" customHeight="1">
      <c r="A19" s="4"/>
      <c r="B19" s="27" t="s">
        <v>25</v>
      </c>
      <c r="C19" s="12">
        <v>3268.3</v>
      </c>
      <c r="D19" s="12">
        <v>3268.3</v>
      </c>
      <c r="E19" s="12">
        <v>3268.3</v>
      </c>
      <c r="F19" s="12">
        <v>3764.2</v>
      </c>
      <c r="G19" s="12">
        <f t="shared" si="1"/>
        <v>115.17302573203195</v>
      </c>
      <c r="I19" s="28"/>
      <c r="J19" s="14"/>
      <c r="K19" s="14"/>
      <c r="L19" s="14"/>
      <c r="M19" s="14"/>
      <c r="N19" s="14"/>
    </row>
    <row r="20" spans="1:14" ht="18" customHeight="1">
      <c r="A20" s="4"/>
      <c r="B20" s="17" t="s">
        <v>17</v>
      </c>
      <c r="C20" s="12">
        <v>1999</v>
      </c>
      <c r="D20" s="12">
        <v>1999</v>
      </c>
      <c r="E20" s="12">
        <v>1999</v>
      </c>
      <c r="F20" s="12">
        <v>1999</v>
      </c>
      <c r="G20" s="12">
        <f t="shared" si="1"/>
        <v>100</v>
      </c>
      <c r="I20" s="28"/>
      <c r="J20" s="14"/>
      <c r="K20" s="14"/>
      <c r="L20" s="14"/>
      <c r="M20" s="14"/>
      <c r="N20" s="14"/>
    </row>
    <row r="21" spans="1:14" ht="18" customHeight="1">
      <c r="A21" s="4"/>
      <c r="B21" s="17" t="s">
        <v>26</v>
      </c>
      <c r="C21" s="12"/>
      <c r="D21" s="12"/>
      <c r="E21" s="12">
        <v>917976</v>
      </c>
      <c r="F21" s="12">
        <v>871615.3</v>
      </c>
      <c r="G21" s="12">
        <f t="shared" si="1"/>
        <v>94.949682780377714</v>
      </c>
    </row>
    <row r="22" spans="1:14" ht="18" customHeight="1">
      <c r="A22" s="4"/>
      <c r="B22" s="29" t="s">
        <v>27</v>
      </c>
      <c r="C22" s="30">
        <f>SUM(C16:C21)</f>
        <v>1005049.3</v>
      </c>
      <c r="D22" s="30">
        <f>SUM(D16:D21)</f>
        <v>1005049.3</v>
      </c>
      <c r="E22" s="30">
        <f>SUM(E16:E21)</f>
        <v>1923025.3</v>
      </c>
      <c r="F22" s="30">
        <f>SUM(F16:F21)</f>
        <v>1877160.5</v>
      </c>
      <c r="G22" s="31">
        <f t="shared" si="1"/>
        <v>97.614966376157398</v>
      </c>
    </row>
    <row r="23" spans="1:14" ht="18" customHeight="1">
      <c r="A23" s="4"/>
      <c r="B23" s="17" t="s">
        <v>71</v>
      </c>
      <c r="C23" s="12"/>
      <c r="D23" s="12"/>
      <c r="E23" s="12"/>
      <c r="F23" s="12">
        <v>63410.2</v>
      </c>
      <c r="G23" s="31"/>
    </row>
    <row r="24" spans="1:14" ht="18" customHeight="1">
      <c r="A24" s="4"/>
      <c r="B24" s="17" t="s">
        <v>29</v>
      </c>
      <c r="C24" s="12"/>
      <c r="D24" s="12"/>
      <c r="E24" s="12"/>
      <c r="F24" s="12">
        <v>2704.7</v>
      </c>
      <c r="G24" s="12"/>
    </row>
    <row r="25" spans="1:14" ht="18" hidden="1" customHeight="1">
      <c r="A25" s="4"/>
      <c r="B25" s="17" t="s">
        <v>29</v>
      </c>
      <c r="C25" s="12"/>
      <c r="D25" s="12">
        <f>SUM(D24)</f>
        <v>0</v>
      </c>
      <c r="E25" s="12"/>
      <c r="F25" s="12"/>
      <c r="G25" s="12" t="e">
        <f t="shared" si="1"/>
        <v>#DIV/0!</v>
      </c>
    </row>
    <row r="26" spans="1:14" ht="18" customHeight="1">
      <c r="A26" s="32"/>
      <c r="B26" s="33" t="s">
        <v>30</v>
      </c>
      <c r="C26" s="30">
        <f>SUM(C23:C25)</f>
        <v>0</v>
      </c>
      <c r="D26" s="30">
        <f>D23+D24</f>
        <v>0</v>
      </c>
      <c r="E26" s="30">
        <f>E23+E24</f>
        <v>0</v>
      </c>
      <c r="F26" s="30">
        <f>F23+F24</f>
        <v>66114.899999999994</v>
      </c>
      <c r="G26" s="31"/>
    </row>
    <row r="27" spans="1:14" ht="18" customHeight="1">
      <c r="A27" s="34"/>
      <c r="B27" s="35" t="s">
        <v>31</v>
      </c>
      <c r="C27" s="36">
        <f>C14+C22+C26</f>
        <v>1277650</v>
      </c>
      <c r="D27" s="36">
        <f>D14+D22+D26</f>
        <v>1277650</v>
      </c>
      <c r="E27" s="36">
        <f>E14+E22+E26</f>
        <v>2195626</v>
      </c>
      <c r="F27" s="36">
        <f>F14+F22+F26</f>
        <v>2227079.5</v>
      </c>
      <c r="G27" s="37">
        <f>F27/E27*100</f>
        <v>101.43255272072749</v>
      </c>
      <c r="I27" s="28"/>
      <c r="J27" s="38"/>
    </row>
    <row r="28" spans="1:14" ht="0.75" hidden="1" customHeight="1">
      <c r="A28" s="4">
        <v>14</v>
      </c>
      <c r="B28" s="17"/>
      <c r="C28" s="39"/>
      <c r="D28" s="39"/>
      <c r="E28" s="39"/>
      <c r="F28" s="62"/>
      <c r="G28" s="39"/>
    </row>
    <row r="29" spans="1:14" ht="27" hidden="1" customHeight="1">
      <c r="A29" s="4">
        <v>15</v>
      </c>
      <c r="B29" s="41"/>
      <c r="C29" s="39"/>
      <c r="D29" s="39"/>
      <c r="E29" s="39"/>
      <c r="F29" s="62"/>
      <c r="G29" s="39"/>
    </row>
    <row r="30" spans="1:14" ht="21" customHeight="1">
      <c r="A30" s="4">
        <v>15</v>
      </c>
      <c r="B30" s="42" t="s">
        <v>32</v>
      </c>
      <c r="C30" s="43">
        <f>C31+C32</f>
        <v>302560.09999999998</v>
      </c>
      <c r="D30" s="43">
        <f>D31+D32</f>
        <v>302560.09999999998</v>
      </c>
      <c r="E30" s="43">
        <f>E31+E32</f>
        <v>302560.09999999998</v>
      </c>
      <c r="F30" s="43">
        <f>F31+F32</f>
        <v>302560.09999999998</v>
      </c>
      <c r="G30" s="43">
        <f>G31+G32</f>
        <v>302560.09999999998</v>
      </c>
    </row>
    <row r="31" spans="1:14" ht="21" customHeight="1">
      <c r="A31" s="4">
        <v>16</v>
      </c>
      <c r="B31" s="44" t="s">
        <v>33</v>
      </c>
      <c r="C31" s="12">
        <v>159327.9</v>
      </c>
      <c r="D31" s="12">
        <v>159327.9</v>
      </c>
      <c r="E31" s="12">
        <v>159327.9</v>
      </c>
      <c r="F31" s="12">
        <v>159327.9</v>
      </c>
      <c r="G31" s="12">
        <v>159327.9</v>
      </c>
    </row>
    <row r="32" spans="1:14" ht="21" customHeight="1">
      <c r="A32" s="4">
        <v>17</v>
      </c>
      <c r="B32" s="44" t="s">
        <v>34</v>
      </c>
      <c r="C32" s="12">
        <v>143232.20000000001</v>
      </c>
      <c r="D32" s="12">
        <v>143232.20000000001</v>
      </c>
      <c r="E32" s="12">
        <v>143232.20000000001</v>
      </c>
      <c r="F32" s="12">
        <v>143232.20000000001</v>
      </c>
      <c r="G32" s="12">
        <v>143232.20000000001</v>
      </c>
    </row>
    <row r="33" spans="1:7" ht="21" customHeight="1">
      <c r="A33" s="83" t="s">
        <v>35</v>
      </c>
      <c r="B33" s="84"/>
      <c r="C33" s="45"/>
      <c r="D33" s="45"/>
      <c r="E33" s="45"/>
      <c r="F33" s="45"/>
      <c r="G33" s="46"/>
    </row>
    <row r="34" spans="1:7" ht="13.5" customHeight="1">
      <c r="B34" s="47" t="s">
        <v>36</v>
      </c>
    </row>
    <row r="35" spans="1:7" ht="13.5" customHeight="1">
      <c r="B35" s="47"/>
    </row>
    <row r="36" spans="1:7" ht="13.5" customHeight="1">
      <c r="B36" s="47"/>
    </row>
    <row r="37" spans="1:7" ht="20.25" customHeight="1">
      <c r="A37" s="85" t="s">
        <v>72</v>
      </c>
      <c r="B37" s="85"/>
      <c r="C37" s="85"/>
      <c r="D37" s="85"/>
      <c r="E37" s="85"/>
      <c r="F37" s="85"/>
      <c r="G37" s="85"/>
    </row>
  </sheetData>
  <mergeCells count="9">
    <mergeCell ref="A15:G15"/>
    <mergeCell ref="A33:B33"/>
    <mergeCell ref="A37:G37"/>
    <mergeCell ref="A1:G1"/>
    <mergeCell ref="A2:G2"/>
    <mergeCell ref="C4:C5"/>
    <mergeCell ref="E4:G4"/>
    <mergeCell ref="A5:B5"/>
    <mergeCell ref="A14:B14"/>
  </mergeCells>
  <pageMargins left="0.35" right="0.2" top="0.22" bottom="0.38" header="0.17" footer="0.24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tabSelected="1" zoomScaleNormal="100" workbookViewId="0">
      <selection activeCell="B19" sqref="B19"/>
    </sheetView>
  </sheetViews>
  <sheetFormatPr defaultRowHeight="15"/>
  <cols>
    <col min="1" max="1" width="4" style="38" customWidth="1"/>
    <col min="2" max="2" width="37.7109375" style="38" customWidth="1"/>
    <col min="3" max="4" width="13.42578125" style="38" customWidth="1"/>
    <col min="5" max="5" width="13.5703125" style="38" customWidth="1"/>
    <col min="6" max="6" width="14.140625" style="38" customWidth="1"/>
    <col min="7" max="7" width="12.7109375" style="38" customWidth="1"/>
    <col min="8" max="9" width="9.140625" style="38"/>
    <col min="10" max="10" width="11.42578125" style="38" bestFit="1" customWidth="1"/>
    <col min="11" max="16384" width="9.140625" style="38"/>
  </cols>
  <sheetData>
    <row r="1" spans="1:7">
      <c r="A1" s="98" t="s">
        <v>92</v>
      </c>
      <c r="B1" s="98"/>
      <c r="C1" s="98"/>
      <c r="D1" s="98"/>
      <c r="E1" s="98"/>
      <c r="F1" s="98"/>
      <c r="G1" s="98"/>
    </row>
    <row r="2" spans="1:7" ht="46.5" customHeight="1">
      <c r="A2" s="87" t="s">
        <v>90</v>
      </c>
      <c r="B2" s="87"/>
      <c r="C2" s="87"/>
      <c r="D2" s="87"/>
      <c r="E2" s="87"/>
      <c r="F2" s="87"/>
      <c r="G2" s="87"/>
    </row>
    <row r="3" spans="1:7" ht="18" customHeight="1">
      <c r="C3" s="48" t="s">
        <v>86</v>
      </c>
      <c r="D3" s="49"/>
    </row>
    <row r="4" spans="1:7" ht="19.5" customHeight="1">
      <c r="A4" s="99" t="s">
        <v>1</v>
      </c>
      <c r="B4" s="101" t="s">
        <v>39</v>
      </c>
      <c r="C4" s="101" t="s">
        <v>40</v>
      </c>
      <c r="D4" s="101" t="s">
        <v>41</v>
      </c>
      <c r="E4" s="104" t="s">
        <v>86</v>
      </c>
      <c r="F4" s="105"/>
      <c r="G4" s="106"/>
    </row>
    <row r="5" spans="1:7" ht="41.25" customHeight="1">
      <c r="A5" s="100"/>
      <c r="B5" s="102"/>
      <c r="C5" s="102"/>
      <c r="D5" s="103"/>
      <c r="E5" s="50" t="s">
        <v>42</v>
      </c>
      <c r="F5" s="51" t="s">
        <v>8</v>
      </c>
      <c r="G5" s="5" t="s">
        <v>9</v>
      </c>
    </row>
    <row r="6" spans="1:7" ht="45" customHeight="1">
      <c r="A6" s="52">
        <v>1</v>
      </c>
      <c r="B6" s="53" t="s">
        <v>73</v>
      </c>
      <c r="C6" s="54">
        <v>284119</v>
      </c>
      <c r="D6" s="54">
        <f>271209.3+1999</f>
        <v>273208.3</v>
      </c>
      <c r="E6" s="54">
        <f>271209.3+1999</f>
        <v>273208.3</v>
      </c>
      <c r="F6" s="55">
        <v>254308.3</v>
      </c>
      <c r="G6" s="54">
        <f>F6/E6*100</f>
        <v>93.082201382608062</v>
      </c>
    </row>
    <row r="7" spans="1:7" ht="31.5" customHeight="1">
      <c r="A7" s="52"/>
      <c r="B7" s="53" t="s">
        <v>45</v>
      </c>
      <c r="C7" s="54">
        <v>62200.9</v>
      </c>
      <c r="D7" s="54">
        <v>63857.5</v>
      </c>
      <c r="E7" s="54">
        <v>63857.5</v>
      </c>
      <c r="F7" s="55">
        <v>56389.9</v>
      </c>
      <c r="G7" s="54">
        <f t="shared" ref="G7:G17" si="0">F7/E7*100</f>
        <v>88.305837215675524</v>
      </c>
    </row>
    <row r="8" spans="1:7" ht="31.5" customHeight="1">
      <c r="A8" s="52"/>
      <c r="B8" s="69" t="s">
        <v>76</v>
      </c>
      <c r="C8" s="70">
        <f>SUM(C6:C7)</f>
        <v>346319.9</v>
      </c>
      <c r="D8" s="70">
        <f>SUM(D6:D7)</f>
        <v>337065.8</v>
      </c>
      <c r="E8" s="70">
        <f>SUM(E6:E7)</f>
        <v>337065.8</v>
      </c>
      <c r="F8" s="71">
        <f>SUM(F6:F7)</f>
        <v>310698.2</v>
      </c>
      <c r="G8" s="70">
        <f t="shared" si="0"/>
        <v>92.1773137470488</v>
      </c>
    </row>
    <row r="9" spans="1:7" ht="31.5" customHeight="1">
      <c r="A9" s="52"/>
      <c r="B9" s="66" t="s">
        <v>46</v>
      </c>
      <c r="C9" s="67">
        <v>2000</v>
      </c>
      <c r="D9" s="67">
        <v>2000</v>
      </c>
      <c r="E9" s="67"/>
      <c r="F9" s="68"/>
      <c r="G9" s="67"/>
    </row>
    <row r="10" spans="1:7" ht="31.5" customHeight="1">
      <c r="A10" s="52"/>
      <c r="B10" s="53" t="s">
        <v>47</v>
      </c>
      <c r="C10" s="54">
        <v>4450</v>
      </c>
      <c r="D10" s="54">
        <v>1450</v>
      </c>
      <c r="E10" s="54">
        <v>1450</v>
      </c>
      <c r="F10" s="55"/>
      <c r="G10" s="54">
        <f t="shared" si="0"/>
        <v>0</v>
      </c>
    </row>
    <row r="11" spans="1:7" ht="31.5" customHeight="1">
      <c r="A11" s="52"/>
      <c r="B11" s="79" t="s">
        <v>88</v>
      </c>
      <c r="C11" s="54"/>
      <c r="D11" s="54">
        <v>446675</v>
      </c>
      <c r="E11" s="54">
        <v>446675</v>
      </c>
      <c r="F11" s="58">
        <v>446674.3</v>
      </c>
      <c r="G11" s="54"/>
    </row>
    <row r="12" spans="1:7" ht="31.5" customHeight="1">
      <c r="A12" s="52"/>
      <c r="B12" s="53" t="s">
        <v>82</v>
      </c>
      <c r="C12" s="54"/>
      <c r="D12" s="54">
        <v>990</v>
      </c>
      <c r="E12" s="54">
        <v>990</v>
      </c>
      <c r="F12" s="55">
        <v>990</v>
      </c>
      <c r="G12" s="54"/>
    </row>
    <row r="13" spans="1:7" ht="31.5" customHeight="1">
      <c r="A13" s="52"/>
      <c r="B13" s="53" t="s">
        <v>48</v>
      </c>
      <c r="C13" s="54">
        <v>120816.8</v>
      </c>
      <c r="D13" s="54">
        <v>448205.5</v>
      </c>
      <c r="E13" s="54">
        <v>448205.5</v>
      </c>
      <c r="F13" s="55">
        <v>443186.4</v>
      </c>
      <c r="G13" s="54">
        <f t="shared" si="0"/>
        <v>98.880178846533568</v>
      </c>
    </row>
    <row r="14" spans="1:7" ht="31.5" customHeight="1">
      <c r="A14" s="52"/>
      <c r="B14" s="69" t="s">
        <v>77</v>
      </c>
      <c r="C14" s="70">
        <f>SUM(C10:C13)</f>
        <v>125266.8</v>
      </c>
      <c r="D14" s="70">
        <f>D10+D11+D12+D13-5000</f>
        <v>892320.5</v>
      </c>
      <c r="E14" s="70">
        <f>E10+E11+E12+E13-5000</f>
        <v>892320.5</v>
      </c>
      <c r="F14" s="70">
        <f>F10+F11+F12+F13-20250.9</f>
        <v>870599.79999999993</v>
      </c>
      <c r="G14" s="70">
        <f>SUM(G10:G13)</f>
        <v>98.880178846533568</v>
      </c>
    </row>
    <row r="15" spans="1:7" ht="31.5" customHeight="1">
      <c r="A15" s="52"/>
      <c r="B15" s="69" t="s">
        <v>49</v>
      </c>
      <c r="C15" s="70">
        <v>294485.8</v>
      </c>
      <c r="D15" s="70">
        <v>348162.3</v>
      </c>
      <c r="E15" s="70">
        <v>348162.3</v>
      </c>
      <c r="F15" s="70">
        <v>344085.7</v>
      </c>
      <c r="G15" s="70">
        <f t="shared" si="0"/>
        <v>98.829109297589085</v>
      </c>
    </row>
    <row r="16" spans="1:7" ht="53.25" customHeight="1">
      <c r="A16" s="52"/>
      <c r="B16" s="53" t="s">
        <v>74</v>
      </c>
      <c r="C16" s="54">
        <v>209743.4</v>
      </c>
      <c r="D16" s="54">
        <v>201506.7</v>
      </c>
      <c r="E16" s="54">
        <v>209049.5</v>
      </c>
      <c r="F16" s="55">
        <v>201506.7</v>
      </c>
      <c r="G16" s="54">
        <f t="shared" si="0"/>
        <v>96.391859344317979</v>
      </c>
    </row>
    <row r="17" spans="1:12" ht="32.25" customHeight="1">
      <c r="A17" s="52"/>
      <c r="B17" s="53" t="s">
        <v>75</v>
      </c>
      <c r="C17" s="54">
        <v>3400</v>
      </c>
      <c r="D17" s="54">
        <v>328451.40000000002</v>
      </c>
      <c r="E17" s="54">
        <v>328451.40000000002</v>
      </c>
      <c r="F17" s="58">
        <v>325373.59999999998</v>
      </c>
      <c r="G17" s="54">
        <f t="shared" si="0"/>
        <v>99.062935947296907</v>
      </c>
    </row>
    <row r="18" spans="1:12" ht="43.5" customHeight="1">
      <c r="A18" s="52"/>
      <c r="B18" s="53" t="s">
        <v>53</v>
      </c>
      <c r="C18" s="54">
        <v>0</v>
      </c>
      <c r="D18" s="54">
        <v>0</v>
      </c>
      <c r="E18" s="54">
        <v>0</v>
      </c>
      <c r="F18" s="55">
        <v>0</v>
      </c>
      <c r="G18" s="54"/>
    </row>
    <row r="19" spans="1:12" ht="43.5" customHeight="1">
      <c r="A19" s="72"/>
      <c r="B19" s="73" t="s">
        <v>78</v>
      </c>
      <c r="C19" s="70">
        <f>C16+C17+C18</f>
        <v>213143.4</v>
      </c>
      <c r="D19" s="70">
        <f t="shared" ref="D19:F19" si="1">D16+D17+D18</f>
        <v>529958.10000000009</v>
      </c>
      <c r="E19" s="70">
        <f t="shared" si="1"/>
        <v>537500.9</v>
      </c>
      <c r="F19" s="70">
        <f t="shared" si="1"/>
        <v>526880.30000000005</v>
      </c>
      <c r="G19" s="70"/>
    </row>
    <row r="20" spans="1:12" ht="24.75" customHeight="1">
      <c r="A20" s="96"/>
      <c r="B20" s="56" t="s">
        <v>55</v>
      </c>
      <c r="C20" s="54">
        <v>12800.7</v>
      </c>
      <c r="D20" s="54">
        <v>12800.7</v>
      </c>
      <c r="E20" s="54">
        <v>12800.7</v>
      </c>
      <c r="F20" s="55">
        <v>11555.1</v>
      </c>
      <c r="G20" s="54">
        <f>F20/E20*100</f>
        <v>90.269282148632485</v>
      </c>
    </row>
    <row r="21" spans="1:12" ht="24.75" customHeight="1">
      <c r="A21" s="96"/>
      <c r="B21" s="56" t="s">
        <v>56</v>
      </c>
      <c r="C21" s="54">
        <v>33570</v>
      </c>
      <c r="D21" s="54">
        <v>33698</v>
      </c>
      <c r="E21" s="54">
        <v>33698</v>
      </c>
      <c r="F21" s="55">
        <v>33336.5</v>
      </c>
      <c r="G21" s="54">
        <f t="shared" ref="G21:G30" si="2">F21/E21*100</f>
        <v>98.927236037747051</v>
      </c>
    </row>
    <row r="22" spans="1:12" ht="24.75" customHeight="1">
      <c r="A22" s="96"/>
      <c r="B22" s="56" t="s">
        <v>83</v>
      </c>
      <c r="C22" s="54"/>
      <c r="D22" s="54">
        <v>5119.2</v>
      </c>
      <c r="E22" s="54">
        <v>5119.2</v>
      </c>
      <c r="F22" s="54">
        <v>913.2</v>
      </c>
      <c r="G22" s="54"/>
    </row>
    <row r="23" spans="1:12" ht="21" customHeight="1">
      <c r="A23" s="97"/>
      <c r="B23" s="56" t="s">
        <v>57</v>
      </c>
      <c r="C23" s="54">
        <v>10000</v>
      </c>
      <c r="D23" s="54">
        <v>10000</v>
      </c>
      <c r="E23" s="54">
        <v>10000</v>
      </c>
      <c r="F23" s="55">
        <v>7710.4</v>
      </c>
      <c r="G23" s="54">
        <f t="shared" si="2"/>
        <v>77.103999999999999</v>
      </c>
    </row>
    <row r="24" spans="1:12" ht="21" customHeight="1">
      <c r="A24" s="77"/>
      <c r="B24" s="74" t="s">
        <v>79</v>
      </c>
      <c r="C24" s="70">
        <f>SUM(C20:C23)</f>
        <v>56370.7</v>
      </c>
      <c r="D24" s="70">
        <f t="shared" ref="D24:F24" si="3">SUM(D20:D23)</f>
        <v>61617.899999999994</v>
      </c>
      <c r="E24" s="70">
        <f t="shared" si="3"/>
        <v>61617.899999999994</v>
      </c>
      <c r="F24" s="70">
        <f t="shared" si="3"/>
        <v>53515.199999999997</v>
      </c>
      <c r="G24" s="70"/>
    </row>
    <row r="25" spans="1:12" ht="37.5" customHeight="1">
      <c r="A25" s="77"/>
      <c r="B25" s="75" t="s">
        <v>80</v>
      </c>
      <c r="C25" s="58">
        <v>288786</v>
      </c>
      <c r="D25" s="58">
        <v>289229.90000000002</v>
      </c>
      <c r="E25" s="58">
        <v>289229.90000000002</v>
      </c>
      <c r="F25" s="58">
        <v>288658.59999999998</v>
      </c>
      <c r="G25" s="58"/>
    </row>
    <row r="26" spans="1:12" ht="45" customHeight="1">
      <c r="A26" s="52"/>
      <c r="B26" s="53" t="s">
        <v>59</v>
      </c>
      <c r="C26" s="54">
        <v>50190</v>
      </c>
      <c r="D26" s="54">
        <v>50061.9</v>
      </c>
      <c r="E26" s="54">
        <v>50061.9</v>
      </c>
      <c r="F26" s="58">
        <v>45237.7</v>
      </c>
      <c r="G26" s="54">
        <f t="shared" si="2"/>
        <v>90.363529949921983</v>
      </c>
      <c r="J26" s="59"/>
      <c r="K26" s="60"/>
      <c r="L26" s="59"/>
    </row>
    <row r="27" spans="1:12" ht="50.25" customHeight="1">
      <c r="A27" s="52"/>
      <c r="B27" s="53" t="s">
        <v>87</v>
      </c>
      <c r="C27" s="54"/>
      <c r="D27" s="54">
        <v>6380</v>
      </c>
      <c r="E27" s="54">
        <v>6380</v>
      </c>
      <c r="F27" s="58">
        <v>5074</v>
      </c>
      <c r="G27" s="54">
        <f t="shared" si="2"/>
        <v>79.529780564263319</v>
      </c>
      <c r="J27" s="59"/>
      <c r="K27" s="60"/>
      <c r="L27" s="59"/>
    </row>
    <row r="28" spans="1:12" ht="30.75" customHeight="1">
      <c r="A28" s="52"/>
      <c r="B28" s="73" t="s">
        <v>81</v>
      </c>
      <c r="C28" s="70">
        <f>SUM(C25:C27)</f>
        <v>338976</v>
      </c>
      <c r="D28" s="70">
        <f t="shared" ref="D28:E28" si="4">SUM(D25:D27)</f>
        <v>345671.80000000005</v>
      </c>
      <c r="E28" s="70">
        <f t="shared" si="4"/>
        <v>345671.80000000005</v>
      </c>
      <c r="F28" s="70">
        <f>F25+F26+F27</f>
        <v>338970.3</v>
      </c>
      <c r="G28" s="70"/>
      <c r="J28" s="59"/>
      <c r="K28" s="60"/>
      <c r="L28" s="59"/>
    </row>
    <row r="29" spans="1:12" ht="29.25" customHeight="1">
      <c r="A29" s="52"/>
      <c r="B29" s="56" t="s">
        <v>61</v>
      </c>
      <c r="C29" s="54">
        <v>12000</v>
      </c>
      <c r="D29" s="54">
        <v>12000</v>
      </c>
      <c r="E29" s="54">
        <v>12000</v>
      </c>
      <c r="F29" s="58">
        <v>2920</v>
      </c>
      <c r="G29" s="54">
        <f t="shared" si="2"/>
        <v>24.333333333333336</v>
      </c>
      <c r="J29" s="59"/>
      <c r="K29" s="60"/>
      <c r="L29" s="59"/>
    </row>
    <row r="30" spans="1:12" ht="24.75" customHeight="1">
      <c r="A30" s="52"/>
      <c r="B30" s="56" t="s">
        <v>62</v>
      </c>
      <c r="C30" s="54">
        <v>191647.5</v>
      </c>
      <c r="D30" s="54">
        <v>130147.5</v>
      </c>
      <c r="E30" s="54">
        <v>191647.5</v>
      </c>
      <c r="F30" s="54"/>
      <c r="G30" s="54">
        <f t="shared" si="2"/>
        <v>0</v>
      </c>
      <c r="J30" s="59"/>
      <c r="K30" s="60"/>
      <c r="L30" s="59"/>
    </row>
    <row r="31" spans="1:12" ht="24.75" customHeight="1">
      <c r="A31" s="52">
        <v>12</v>
      </c>
      <c r="B31" s="38" t="s">
        <v>63</v>
      </c>
      <c r="C31" s="61"/>
      <c r="D31" s="62"/>
      <c r="E31" s="61"/>
      <c r="F31" s="62"/>
      <c r="G31" s="39"/>
    </row>
    <row r="32" spans="1:12" ht="25.5" customHeight="1">
      <c r="A32" s="80" t="s">
        <v>19</v>
      </c>
      <c r="B32" s="82"/>
      <c r="C32" s="43">
        <f>C8+C9+C14+C15+C19+C24+C28+C29+C30</f>
        <v>1580210.1</v>
      </c>
      <c r="D32" s="43">
        <f>D8+D9+D14+D15+D19+D24+D28+D29+D30</f>
        <v>2658943.9000000004</v>
      </c>
      <c r="E32" s="43">
        <f>E8+E9+E14+E15+E19+E24+E28+E29+E30</f>
        <v>2725986.7</v>
      </c>
      <c r="F32" s="43">
        <f>F8+F14+F15+F19+F24+F28+F29+F30</f>
        <v>2447669.5</v>
      </c>
      <c r="G32" s="39"/>
    </row>
    <row r="33" spans="1:7" ht="25.5" customHeight="1">
      <c r="A33" s="59"/>
      <c r="B33" s="63"/>
    </row>
    <row r="34" spans="1:7" ht="15.75" customHeight="1">
      <c r="A34" s="59"/>
      <c r="B34" s="63"/>
      <c r="C34" s="64"/>
    </row>
    <row r="35" spans="1:7" ht="20.25" customHeight="1">
      <c r="A35" s="85" t="s">
        <v>89</v>
      </c>
      <c r="B35" s="85"/>
      <c r="C35" s="85"/>
      <c r="D35" s="85"/>
      <c r="E35" s="85"/>
      <c r="F35" s="85"/>
      <c r="G35" s="85"/>
    </row>
    <row r="37" spans="1:7">
      <c r="D37" s="64"/>
    </row>
  </sheetData>
  <mergeCells count="10">
    <mergeCell ref="A20:A23"/>
    <mergeCell ref="A32:B32"/>
    <mergeCell ref="A35:G35"/>
    <mergeCell ref="A1:G1"/>
    <mergeCell ref="A2:G2"/>
    <mergeCell ref="A4:A5"/>
    <mergeCell ref="B4:B5"/>
    <mergeCell ref="C4:C5"/>
    <mergeCell ref="D4:D5"/>
    <mergeCell ref="E4:G4"/>
  </mergeCells>
  <pageMargins left="0.75" right="0.25" top="0.75" bottom="0.75" header="0.3" footer="0.3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եկ.2021 տարեկան</vt:lpstr>
      <vt:lpstr>ծախս 2021 տարեկան</vt:lpstr>
      <vt:lpstr>եկ.2022 1-եռ</vt:lpstr>
      <vt:lpstr>եկ.2022 4-եռ տարեկան</vt:lpstr>
      <vt:lpstr>ծախս 2022 4-րդ տարեկան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2023-03-20T13:53:57Z</cp:lastPrinted>
  <dcterms:created xsi:type="dcterms:W3CDTF">2022-02-18T13:35:55Z</dcterms:created>
  <dcterms:modified xsi:type="dcterms:W3CDTF">2023-03-20T13:54:01Z</dcterms:modified>
</cp:coreProperties>
</file>